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ro" sheetId="1" r:id="rId1"/>
    <sheet name="Velo" sheetId="2" r:id="rId2"/>
    <sheet name="Trek" sheetId="3" r:id="rId3"/>
  </sheets>
  <definedNames/>
  <calcPr fullCalcOnLoad="1"/>
</workbook>
</file>

<file path=xl/comments1.xml><?xml version="1.0" encoding="utf-8"?>
<comments xmlns="http://schemas.openxmlformats.org/spreadsheetml/2006/main">
  <authors>
    <author>Горячко</author>
  </authors>
  <commentList>
    <comment ref="EM11" authorId="0">
      <text>
        <r>
          <rPr>
            <b/>
            <sz val="9"/>
            <rFont val="Tahoma"/>
            <family val="2"/>
          </rPr>
          <t>номер под одеждой</t>
        </r>
      </text>
    </comment>
    <comment ref="EM13" authorId="0">
      <text>
        <r>
          <rPr>
            <b/>
            <sz val="9"/>
            <rFont val="Tahoma"/>
            <family val="2"/>
          </rPr>
          <t xml:space="preserve">номер под одеждой,
отсутствие шлема
</t>
        </r>
      </text>
    </comment>
    <comment ref="EM10" authorId="0">
      <text>
        <r>
          <rPr>
            <b/>
            <sz val="9"/>
            <rFont val="Tahoma"/>
            <family val="2"/>
          </rPr>
          <t>без шлема на ТЭ</t>
        </r>
      </text>
    </comment>
    <comment ref="FC5" authorId="0">
      <text>
        <r>
          <rPr>
            <b/>
            <sz val="9"/>
            <rFont val="Tahoma"/>
            <family val="2"/>
          </rPr>
          <t>Движение на велоэтапе без шлема</t>
        </r>
      </text>
    </comment>
  </commentList>
</comments>
</file>

<file path=xl/comments2.xml><?xml version="1.0" encoding="utf-8"?>
<comments xmlns="http://schemas.openxmlformats.org/spreadsheetml/2006/main">
  <authors>
    <author>Горячко</author>
    <author>Admin</author>
  </authors>
  <commentList>
    <comment ref="CC12" authorId="0">
      <text>
        <r>
          <rPr>
            <b/>
            <sz val="9"/>
            <rFont val="Tahoma"/>
            <family val="0"/>
          </rPr>
          <t>Штраф 10 баллов за брошенный велосипед</t>
        </r>
      </text>
    </comment>
    <comment ref="BI36" authorId="0">
      <text>
        <r>
          <rPr>
            <b/>
            <sz val="9"/>
            <rFont val="Tahoma"/>
            <family val="0"/>
          </rPr>
          <t>Финиш и снятие на ПС1</t>
        </r>
      </text>
    </comment>
    <comment ref="Y17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+1 минута штрафа
</t>
        </r>
      </text>
    </comment>
  </commentList>
</comments>
</file>

<file path=xl/sharedStrings.xml><?xml version="1.0" encoding="utf-8"?>
<sst xmlns="http://schemas.openxmlformats.org/spreadsheetml/2006/main" count="1352" uniqueCount="594">
  <si>
    <t>Дикая Охота</t>
  </si>
  <si>
    <t>ПС1</t>
  </si>
  <si>
    <t>Харитонов Иван Геннадьевич</t>
  </si>
  <si>
    <t>ПС3</t>
  </si>
  <si>
    <t>ПС2</t>
  </si>
  <si>
    <t>Сидоревич Александр Сергеевич</t>
  </si>
  <si>
    <t>Шкабара Виталий Васильевич</t>
  </si>
  <si>
    <t>Индейцы</t>
  </si>
  <si>
    <t>Костромина Анна Григорьевна</t>
  </si>
  <si>
    <t>Кроты</t>
  </si>
  <si>
    <t>Миканович Антон Владимирович</t>
  </si>
  <si>
    <t>Кулицкий Артем Александрович</t>
  </si>
  <si>
    <t>К2</t>
  </si>
  <si>
    <t>К3</t>
  </si>
  <si>
    <t>Притуляк Андрей Владимирович</t>
  </si>
  <si>
    <t>К4</t>
  </si>
  <si>
    <t>Лапушкин Никита Станиславович</t>
  </si>
  <si>
    <t>К1</t>
  </si>
  <si>
    <t>Малиновский Дмитрий Леонидович</t>
  </si>
  <si>
    <t>Минютко Павел Викторович</t>
  </si>
  <si>
    <t>Игнатович Дмитрий Андреевич</t>
  </si>
  <si>
    <t>Жук Иван Константинович</t>
  </si>
  <si>
    <t>Печёнов Георгий Георгиевич</t>
  </si>
  <si>
    <t>Давидович Дмитрий Александрович</t>
  </si>
  <si>
    <t>Колесников Михаил</t>
  </si>
  <si>
    <t>Назарова Анастасия Андреевна</t>
  </si>
  <si>
    <t>Савастюк Игорь Валерьевич</t>
  </si>
  <si>
    <t>Дук Сергей Владимирович</t>
  </si>
  <si>
    <t>Сушко Татьяна Геннадьевна</t>
  </si>
  <si>
    <t>Талдыкин Андрей Вениаминович</t>
  </si>
  <si>
    <t>Назаров Артем Леонидович</t>
  </si>
  <si>
    <t>Бусел Роман Владимирович</t>
  </si>
  <si>
    <t>Матрасники</t>
  </si>
  <si>
    <t>Дуван Дмитрий</t>
  </si>
  <si>
    <t>Горидовец Ирина</t>
  </si>
  <si>
    <t>Шалейников Антон</t>
  </si>
  <si>
    <t>Шерышев Виктор Владимирович</t>
  </si>
  <si>
    <t>Север</t>
  </si>
  <si>
    <t>NitroJam - Longus</t>
  </si>
  <si>
    <t>Петрович Тарас</t>
  </si>
  <si>
    <t>Ковган Татьяна Владимировна</t>
  </si>
  <si>
    <t>Стасевич Владимир Александрович</t>
  </si>
  <si>
    <t>Горбач Сергей Михайлович</t>
  </si>
  <si>
    <t>Красные другиЕ</t>
  </si>
  <si>
    <t>Костромин Олег Сергеевич</t>
  </si>
  <si>
    <t>Колобежка</t>
  </si>
  <si>
    <t>ТЭ</t>
  </si>
  <si>
    <t>Чучва Дмитрий Викторович</t>
  </si>
  <si>
    <t>Шашко Александр Геннадиевич</t>
  </si>
  <si>
    <t>Мемелов Алексей Ильич</t>
  </si>
  <si>
    <t>Longus BLR</t>
  </si>
  <si>
    <t>Копать Андрей</t>
  </si>
  <si>
    <t>Офисный планктон</t>
  </si>
  <si>
    <t>Потатосов Василий Алексеевич</t>
  </si>
  <si>
    <t>По треку</t>
  </si>
  <si>
    <t>АБВГД БГУ</t>
  </si>
  <si>
    <t>Мурашко Юрий</t>
  </si>
  <si>
    <t>Губаревич Антон Вячеславович</t>
  </si>
  <si>
    <t>Вашков Андрей Александрович</t>
  </si>
  <si>
    <t>Шахович Павел Станиславович</t>
  </si>
  <si>
    <t>No</t>
  </si>
  <si>
    <t>Кимбер Дмитрий Валентинович</t>
  </si>
  <si>
    <t>Поль Сергей Александрович</t>
  </si>
  <si>
    <t>Торопов Алексей Дмитриевич</t>
  </si>
  <si>
    <t>Лозюк Алексей</t>
  </si>
  <si>
    <t>Xpress</t>
  </si>
  <si>
    <t>Василевский Егор Николаевич</t>
  </si>
  <si>
    <t>Сиди дома</t>
  </si>
  <si>
    <t>PartyZans</t>
  </si>
  <si>
    <t>Трасковский Дмитрий Геннадьевич</t>
  </si>
  <si>
    <t>Строганов Илья</t>
  </si>
  <si>
    <t>Трусов Дмитрий</t>
  </si>
  <si>
    <t>Ульянович Дмитрий Иванович</t>
  </si>
  <si>
    <t>Клауч Виктор Альбертович</t>
  </si>
  <si>
    <t>ВнеШОСсеЙные ЕзДУны</t>
  </si>
  <si>
    <t>Искатели приключений</t>
  </si>
  <si>
    <t>Левченко Александр Александрович</t>
  </si>
  <si>
    <t>Ветров Александр Геннадьевич</t>
  </si>
  <si>
    <t>без разницы</t>
  </si>
  <si>
    <t>FreeDoM</t>
  </si>
  <si>
    <t>Луцевич Евгений Зиновьевич</t>
  </si>
  <si>
    <t>ФИО капитана</t>
  </si>
  <si>
    <t>Левченко Владимир</t>
  </si>
  <si>
    <t>Артюх Андрей Олегович</t>
  </si>
  <si>
    <t>Горбацевич Павел Леонидович</t>
  </si>
  <si>
    <t>Радько Александр Евгеньевич</t>
  </si>
  <si>
    <t>Анищенко Виктория Витальевна</t>
  </si>
  <si>
    <t>Орехов Александр Викторович</t>
  </si>
  <si>
    <t>Рудакова Наталия Олеговна</t>
  </si>
  <si>
    <t>22</t>
  </si>
  <si>
    <t>Tip Top Team</t>
  </si>
  <si>
    <t>Дорошко Дарья Сергеевна</t>
  </si>
  <si>
    <t>Squarepants</t>
  </si>
  <si>
    <t>Странники</t>
  </si>
  <si>
    <t>25</t>
  </si>
  <si>
    <t>26</t>
  </si>
  <si>
    <t>27</t>
  </si>
  <si>
    <t>29</t>
  </si>
  <si>
    <t>30</t>
  </si>
  <si>
    <t>Казак Владислав Владимирович</t>
  </si>
  <si>
    <t>19</t>
  </si>
  <si>
    <t>Старовойтов Александр Александрович</t>
  </si>
  <si>
    <t>16</t>
  </si>
  <si>
    <t>13</t>
  </si>
  <si>
    <t>11</t>
  </si>
  <si>
    <t>12</t>
  </si>
  <si>
    <t>21</t>
  </si>
  <si>
    <t>20</t>
  </si>
  <si>
    <t>Крачковский Ян Владимирович</t>
  </si>
  <si>
    <t>08</t>
  </si>
  <si>
    <t>Малалетников Павел Евгеньевич</t>
  </si>
  <si>
    <t>04</t>
  </si>
  <si>
    <t>05</t>
  </si>
  <si>
    <t>06</t>
  </si>
  <si>
    <t>01</t>
  </si>
  <si>
    <t>Однозначно</t>
  </si>
  <si>
    <t>Полстюк Павел Валерьевич</t>
  </si>
  <si>
    <t>Садовский Павел Кириллович</t>
  </si>
  <si>
    <t>Полстюк Ольга Павловна</t>
  </si>
  <si>
    <t>Солодкин Сергей</t>
  </si>
  <si>
    <t>Берегись велосипеда!</t>
  </si>
  <si>
    <t>Тук-тук</t>
  </si>
  <si>
    <t>Драбович Екатерина Олеговна</t>
  </si>
  <si>
    <t>Зулёв Роман Валерьевич</t>
  </si>
  <si>
    <t>Лосось</t>
  </si>
  <si>
    <t>Дашкевич Владимир Григорьевич</t>
  </si>
  <si>
    <t>Прокопович Ростислав Алексеевич</t>
  </si>
  <si>
    <t>Исаев Антон Алексеевич</t>
  </si>
  <si>
    <t>Покорители Марса</t>
  </si>
  <si>
    <t>Акулич Игорь Федорович</t>
  </si>
  <si>
    <t>Прикопенко Дмитрий</t>
  </si>
  <si>
    <t>Печерские</t>
  </si>
  <si>
    <t>Kivi</t>
  </si>
  <si>
    <t>Матрасу нет!</t>
  </si>
  <si>
    <t>г.р.</t>
  </si>
  <si>
    <t>Шмигельский Алексей Павлович</t>
  </si>
  <si>
    <t>Суховерхая Татьяна Валерьенва</t>
  </si>
  <si>
    <t>Дикие розы</t>
  </si>
  <si>
    <t>Lost</t>
  </si>
  <si>
    <t>Черепахи</t>
  </si>
  <si>
    <t>Риск Off</t>
  </si>
  <si>
    <t>Педалисты</t>
  </si>
  <si>
    <t>Baltic Star +</t>
  </si>
  <si>
    <t>100% Katon</t>
  </si>
  <si>
    <t>Евдокимов Сергей Михайлович</t>
  </si>
  <si>
    <t>МедВеДы Team</t>
  </si>
  <si>
    <t>Литвинюк Роман Вячеславович</t>
  </si>
  <si>
    <t>Торнадо</t>
  </si>
  <si>
    <t>Домашевич Анастасия Валерьевна</t>
  </si>
  <si>
    <t>ФИО участника</t>
  </si>
  <si>
    <t>Команда</t>
  </si>
  <si>
    <t>БГУ 89.98</t>
  </si>
  <si>
    <t>Пушкин Андрей</t>
  </si>
  <si>
    <t>Паяльники</t>
  </si>
  <si>
    <t>Easy Riders</t>
  </si>
  <si>
    <t>Тушенка Team</t>
  </si>
  <si>
    <t>Горячко Дарья Дмитриевна</t>
  </si>
  <si>
    <t>Топтыжка</t>
  </si>
  <si>
    <t>Лаппо Софья</t>
  </si>
  <si>
    <t>Монахов Роман Владимирович</t>
  </si>
  <si>
    <t>Глушков Александр Алексеевич</t>
  </si>
  <si>
    <t>Ихтиандры</t>
  </si>
  <si>
    <t>Ворфоломеев Дмитрий Владимирович</t>
  </si>
  <si>
    <t>Катонов Василий Васильевич</t>
  </si>
  <si>
    <t>Земноводные</t>
  </si>
  <si>
    <t>Крамков Петр Сергеевич</t>
  </si>
  <si>
    <t>Чагарин Иван Александрович</t>
  </si>
  <si>
    <t>Михалькевич Роман Геннадьевич</t>
  </si>
  <si>
    <t>Geliktit-TM</t>
  </si>
  <si>
    <t>Вепрев Константин</t>
  </si>
  <si>
    <t>Третьякова Мария Владимировна</t>
  </si>
  <si>
    <t>Кузнецова Екатерина Ивановна</t>
  </si>
  <si>
    <t>WildForce</t>
  </si>
  <si>
    <t>Эх, братцЫ :)</t>
  </si>
  <si>
    <t>Пьяные ёжики</t>
  </si>
  <si>
    <t>Макиша Иван Сергеевич</t>
  </si>
  <si>
    <t>Добыш Владимир Алексеевич</t>
  </si>
  <si>
    <t>Лавриненко Александр Леонидович</t>
  </si>
  <si>
    <t>DoХОДяGi</t>
  </si>
  <si>
    <t>Бурко Артём Александрович</t>
  </si>
  <si>
    <t>Сосиски Интернейшнл</t>
  </si>
  <si>
    <t>Подгурский Иван Вячеславович</t>
  </si>
  <si>
    <t>Новый Свет</t>
  </si>
  <si>
    <t>Танасейчук Анна Алексеевна</t>
  </si>
  <si>
    <t>Комар Сергей Валерьевич</t>
  </si>
  <si>
    <t>Меньшикова Наталья Олеговна</t>
  </si>
  <si>
    <t>Второе дыхание</t>
  </si>
  <si>
    <t>Олесиюк Борис</t>
  </si>
  <si>
    <t>Селицкий Максим Александрович</t>
  </si>
  <si>
    <t>Лисовский Павел Викторович</t>
  </si>
  <si>
    <t>Рег.№</t>
  </si>
  <si>
    <t>ПРО-КЛАСС</t>
  </si>
  <si>
    <t>ТРЕК-КЛАСС</t>
  </si>
  <si>
    <t>ВЕЛО-КЛАСС</t>
  </si>
  <si>
    <t>Пахолков Роман Вадимович</t>
  </si>
  <si>
    <t>Выход на ГО</t>
  </si>
  <si>
    <t>Финиш Вело1</t>
  </si>
  <si>
    <t>Баллы ГО</t>
  </si>
  <si>
    <t>Осн. КП</t>
  </si>
  <si>
    <t>Старт</t>
  </si>
  <si>
    <t>БЛ</t>
  </si>
  <si>
    <t>Вело1</t>
  </si>
  <si>
    <t>02 (1)</t>
  </si>
  <si>
    <t>03 (2)</t>
  </si>
  <si>
    <t>06 (4)</t>
  </si>
  <si>
    <t>07 (4)</t>
  </si>
  <si>
    <t>26 (2)</t>
  </si>
  <si>
    <t>27 (5)</t>
  </si>
  <si>
    <t>28 (7)</t>
  </si>
  <si>
    <t>Баллы Вело1</t>
  </si>
  <si>
    <t>1</t>
  </si>
  <si>
    <t>2</t>
  </si>
  <si>
    <t>3</t>
  </si>
  <si>
    <t>4</t>
  </si>
  <si>
    <t>5</t>
  </si>
  <si>
    <t>6</t>
  </si>
  <si>
    <t>7</t>
  </si>
  <si>
    <t>Финиш КК</t>
  </si>
  <si>
    <t>Баллы КК</t>
  </si>
  <si>
    <t>Место КК</t>
  </si>
  <si>
    <t>Старт КК</t>
  </si>
  <si>
    <t>23</t>
  </si>
  <si>
    <t>24</t>
  </si>
  <si>
    <t>31</t>
  </si>
  <si>
    <t>32</t>
  </si>
  <si>
    <t>33</t>
  </si>
  <si>
    <t>34</t>
  </si>
  <si>
    <t>35</t>
  </si>
  <si>
    <t>41</t>
  </si>
  <si>
    <t>42</t>
  </si>
  <si>
    <t>43</t>
  </si>
  <si>
    <t>44</t>
  </si>
  <si>
    <t>45</t>
  </si>
  <si>
    <t>Финиш ГО</t>
  </si>
  <si>
    <t>Кросс-Кантри</t>
  </si>
  <si>
    <t>Городское ориентирование</t>
  </si>
  <si>
    <t>Баллы всего</t>
  </si>
  <si>
    <t>Старт Вело2</t>
  </si>
  <si>
    <t>09 (2)</t>
  </si>
  <si>
    <t>10 (4)</t>
  </si>
  <si>
    <t>14 (4)</t>
  </si>
  <si>
    <t>15 (7)</t>
  </si>
  <si>
    <t>Вело2</t>
  </si>
  <si>
    <t>Финиш Вело2</t>
  </si>
  <si>
    <t>Баллы Вело2</t>
  </si>
  <si>
    <t>Старт Космо</t>
  </si>
  <si>
    <t>К5 (5)</t>
  </si>
  <si>
    <t>К6 (5)</t>
  </si>
  <si>
    <t>К7 (6)</t>
  </si>
  <si>
    <t>К8 (4)</t>
  </si>
  <si>
    <t>Трекинг (космо)</t>
  </si>
  <si>
    <t>Финиш Космо</t>
  </si>
  <si>
    <t>Баллы Космо</t>
  </si>
  <si>
    <t>Старт Вело3</t>
  </si>
  <si>
    <t>Баллы GPS</t>
  </si>
  <si>
    <t>001 (2)</t>
  </si>
  <si>
    <t>002 (1)</t>
  </si>
  <si>
    <t>004 (1)</t>
  </si>
  <si>
    <t>018 (4)</t>
  </si>
  <si>
    <t>003 (2)</t>
  </si>
  <si>
    <t>019 (3)</t>
  </si>
  <si>
    <t>005 (1)</t>
  </si>
  <si>
    <t>006 (2)</t>
  </si>
  <si>
    <t>007 (2)</t>
  </si>
  <si>
    <t>008 (2)</t>
  </si>
  <si>
    <t>009 (2)</t>
  </si>
  <si>
    <t>010 (2)</t>
  </si>
  <si>
    <t>011 (2)</t>
  </si>
  <si>
    <t>013 (1)</t>
  </si>
  <si>
    <t>012 (2)</t>
  </si>
  <si>
    <t>016 (1)</t>
  </si>
  <si>
    <t>015 (2)</t>
  </si>
  <si>
    <t>014 (2)</t>
  </si>
  <si>
    <t>017 (1)</t>
  </si>
  <si>
    <t>GPS-Квест</t>
  </si>
  <si>
    <t>17 (6)</t>
  </si>
  <si>
    <t>18 (5)</t>
  </si>
  <si>
    <t>21 (4)</t>
  </si>
  <si>
    <t>30 (3)</t>
  </si>
  <si>
    <t>Вело3</t>
  </si>
  <si>
    <t>Болотинг</t>
  </si>
  <si>
    <t>Финиш Вело3</t>
  </si>
  <si>
    <t>Баллы Вело3</t>
  </si>
  <si>
    <t>Баллы ТЭ</t>
  </si>
  <si>
    <t>Старт Спорт</t>
  </si>
  <si>
    <t>С1</t>
  </si>
  <si>
    <t>С2</t>
  </si>
  <si>
    <t>С3</t>
  </si>
  <si>
    <t>С4</t>
  </si>
  <si>
    <t>С5 (2)</t>
  </si>
  <si>
    <t>С6 (2)</t>
  </si>
  <si>
    <t>С7 (2)</t>
  </si>
  <si>
    <t>С8 (2)</t>
  </si>
  <si>
    <t>Спорториентирование</t>
  </si>
  <si>
    <t>Баллы Спорт</t>
  </si>
  <si>
    <t>Баллы итого</t>
  </si>
  <si>
    <t>Место итого</t>
  </si>
  <si>
    <t>Время итого</t>
  </si>
  <si>
    <t>ПРОТОКОЛ</t>
  </si>
  <si>
    <t>Место текущ.</t>
  </si>
  <si>
    <t>Старт Вело1</t>
  </si>
  <si>
    <t>07 (2)</t>
  </si>
  <si>
    <t>22 (6)</t>
  </si>
  <si>
    <t>25 (6)</t>
  </si>
  <si>
    <t>17 (4)</t>
  </si>
  <si>
    <t>30 (4)</t>
  </si>
  <si>
    <t>С1 (2)</t>
  </si>
  <si>
    <t>С2 (2)</t>
  </si>
  <si>
    <t>С3 (2)</t>
  </si>
  <si>
    <t>С4 (2)</t>
  </si>
  <si>
    <t>Трек1</t>
  </si>
  <si>
    <t>07 (3)</t>
  </si>
  <si>
    <t>28 (4)</t>
  </si>
  <si>
    <t>Старт Трек2</t>
  </si>
  <si>
    <t>Трек2</t>
  </si>
  <si>
    <t>08 (2)</t>
  </si>
  <si>
    <t>05 (1)</t>
  </si>
  <si>
    <t>09 (4)</t>
  </si>
  <si>
    <t>10 (5)</t>
  </si>
  <si>
    <t>11 (7)</t>
  </si>
  <si>
    <t>12 (8)</t>
  </si>
  <si>
    <t>13 (8)</t>
  </si>
  <si>
    <t>14 (9)</t>
  </si>
  <si>
    <t>15 (10 )</t>
  </si>
  <si>
    <t>16 (7)</t>
  </si>
  <si>
    <t>17 (5)</t>
  </si>
  <si>
    <t>18 (6)</t>
  </si>
  <si>
    <t>19 (3)</t>
  </si>
  <si>
    <t>20 (4)</t>
  </si>
  <si>
    <t>21 (5)</t>
  </si>
  <si>
    <t>03 (3)</t>
  </si>
  <si>
    <t>01 (3)</t>
  </si>
  <si>
    <t>Финиш Трек2</t>
  </si>
  <si>
    <t>Баллы Трек2</t>
  </si>
  <si>
    <t>Чай вдвоем</t>
  </si>
  <si>
    <t>Гучек Виталий Валерьевич</t>
  </si>
  <si>
    <t>Королько Олег Евгеньевич</t>
  </si>
  <si>
    <t>Денисевич Константин</t>
  </si>
  <si>
    <t>Адамович Ольга</t>
  </si>
  <si>
    <t>Кабанов Алексей Евгеньевич</t>
  </si>
  <si>
    <t>+</t>
  </si>
  <si>
    <t>Спонсоры бегут</t>
  </si>
  <si>
    <t>п</t>
  </si>
  <si>
    <t>-</t>
  </si>
  <si>
    <t>Время на ПС</t>
  </si>
  <si>
    <t>Время этапа</t>
  </si>
  <si>
    <t>0;26</t>
  </si>
  <si>
    <t>Время финиша</t>
  </si>
  <si>
    <t>Время финиш</t>
  </si>
  <si>
    <t>ММ</t>
  </si>
  <si>
    <t>МЖ</t>
  </si>
  <si>
    <t>ЖЖ</t>
  </si>
  <si>
    <t>ММв</t>
  </si>
  <si>
    <t>ЖЖд</t>
  </si>
  <si>
    <t>МЖ+д</t>
  </si>
  <si>
    <t>Место МЖ</t>
  </si>
  <si>
    <t>0:51:15</t>
  </si>
  <si>
    <t>0:57:30</t>
  </si>
  <si>
    <t>1:26:02</t>
  </si>
  <si>
    <t>1:33:00</t>
  </si>
  <si>
    <t>1:46:34</t>
  </si>
  <si>
    <t>0:35:36</t>
  </si>
  <si>
    <t>0:41:37</t>
  </si>
  <si>
    <t>0:46:11</t>
  </si>
  <si>
    <t>0:53:26</t>
  </si>
  <si>
    <t>0:58:01</t>
  </si>
  <si>
    <t>1:04:44</t>
  </si>
  <si>
    <t>1:09:22</t>
  </si>
  <si>
    <t>1:16:54</t>
  </si>
  <si>
    <t>1:03:08</t>
  </si>
  <si>
    <t>1:11:03</t>
  </si>
  <si>
    <t>1:16:32</t>
  </si>
  <si>
    <t>1:24:28</t>
  </si>
  <si>
    <t>1:29:42</t>
  </si>
  <si>
    <t>1:37:09</t>
  </si>
  <si>
    <t>0:05:07</t>
  </si>
  <si>
    <t>0:10:00</t>
  </si>
  <si>
    <t>0:14:21</t>
  </si>
  <si>
    <t>0:19:13</t>
  </si>
  <si>
    <t>0:23:52</t>
  </si>
  <si>
    <t>0:28:24</t>
  </si>
  <si>
    <t>0:32:54</t>
  </si>
  <si>
    <t>0:37:50</t>
  </si>
  <si>
    <t>0:05:20</t>
  </si>
  <si>
    <t>0:14:46</t>
  </si>
  <si>
    <t>0:24:10</t>
  </si>
  <si>
    <t>0:28:50</t>
  </si>
  <si>
    <t>0:33:41</t>
  </si>
  <si>
    <t>0:38:30</t>
  </si>
  <si>
    <t>0:05:51</t>
  </si>
  <si>
    <t>0:10:30</t>
  </si>
  <si>
    <t>0:15:28</t>
  </si>
  <si>
    <t>0:20:31</t>
  </si>
  <si>
    <t>0:25:27</t>
  </si>
  <si>
    <t>0:30:15</t>
  </si>
  <si>
    <t>0:35:24</t>
  </si>
  <si>
    <t>0:40:33</t>
  </si>
  <si>
    <t>0:06:05</t>
  </si>
  <si>
    <t>0:10:36</t>
  </si>
  <si>
    <t>0:15:57</t>
  </si>
  <si>
    <t>0:20:44</t>
  </si>
  <si>
    <t>0:26:01</t>
  </si>
  <si>
    <t>0:30:56</t>
  </si>
  <si>
    <t>0:36:28</t>
  </si>
  <si>
    <t>0:41:54</t>
  </si>
  <si>
    <t>0:06:21</t>
  </si>
  <si>
    <t>0:12:35</t>
  </si>
  <si>
    <t>0:18:00</t>
  </si>
  <si>
    <t>0:23:26</t>
  </si>
  <si>
    <t>0:29:12</t>
  </si>
  <si>
    <t>0:34:35</t>
  </si>
  <si>
    <t>0:40:12</t>
  </si>
  <si>
    <t>0:45:31</t>
  </si>
  <si>
    <t>0:07:05</t>
  </si>
  <si>
    <t>0:18:21</t>
  </si>
  <si>
    <t>0:29:26</t>
  </si>
  <si>
    <t>0:41:01</t>
  </si>
  <si>
    <t>0:46:51</t>
  </si>
  <si>
    <t>0:12:37</t>
  </si>
  <si>
    <t>0:18:29</t>
  </si>
  <si>
    <t>0:24:42</t>
  </si>
  <si>
    <t>0:30:42</t>
  </si>
  <si>
    <t>0:37:11</t>
  </si>
  <si>
    <t>0:43:09</t>
  </si>
  <si>
    <t>0:49:43</t>
  </si>
  <si>
    <t>0:35:10</t>
  </si>
  <si>
    <t>0:07:49</t>
  </si>
  <si>
    <t>0:13:42</t>
  </si>
  <si>
    <t>0:25:58</t>
  </si>
  <si>
    <t>0:32:47</t>
  </si>
  <si>
    <t>0:38:39</t>
  </si>
  <si>
    <t>0:45:40</t>
  </si>
  <si>
    <t>0:51:29</t>
  </si>
  <si>
    <t>0:13:54</t>
  </si>
  <si>
    <t>0:20:50</t>
  </si>
  <si>
    <t>0:25:50</t>
  </si>
  <si>
    <t>0:31:55</t>
  </si>
  <si>
    <t>0:36:51</t>
  </si>
  <si>
    <t>0:42:50</t>
  </si>
  <si>
    <t>0:47:54</t>
  </si>
  <si>
    <t>0:15:54</t>
  </si>
  <si>
    <t>0:21:07</t>
  </si>
  <si>
    <t>0:27:08</t>
  </si>
  <si>
    <t>0:32:31</t>
  </si>
  <si>
    <t>0:38:23</t>
  </si>
  <si>
    <t>0:44:00</t>
  </si>
  <si>
    <t>0:49:51</t>
  </si>
  <si>
    <t>0:13:06</t>
  </si>
  <si>
    <t>0:25:59</t>
  </si>
  <si>
    <t>0:38:48</t>
  </si>
  <si>
    <t>0:58:53</t>
  </si>
  <si>
    <t>1:04:43</t>
  </si>
  <si>
    <t>1:14:09</t>
  </si>
  <si>
    <t>6:15</t>
  </si>
  <si>
    <t>5:38</t>
  </si>
  <si>
    <t>7:55</t>
  </si>
  <si>
    <t>5:29</t>
  </si>
  <si>
    <t>7:56</t>
  </si>
  <si>
    <t>5:14</t>
  </si>
  <si>
    <t>7:27</t>
  </si>
  <si>
    <t>5:15</t>
  </si>
  <si>
    <t>6:58</t>
  </si>
  <si>
    <t>6:00</t>
  </si>
  <si>
    <t>6:32</t>
  </si>
  <si>
    <t>5:35</t>
  </si>
  <si>
    <t>5:41</t>
  </si>
  <si>
    <t>5:49</t>
  </si>
  <si>
    <t>5:16</t>
  </si>
  <si>
    <t>5:44</t>
  </si>
  <si>
    <t>5:51</t>
  </si>
  <si>
    <t>6:21</t>
  </si>
  <si>
    <t>6:16</t>
  </si>
  <si>
    <t>5:52</t>
  </si>
  <si>
    <t>6:13</t>
  </si>
  <si>
    <t>6:29</t>
  </si>
  <si>
    <t>5:58</t>
  </si>
  <si>
    <t>6:40</t>
  </si>
  <si>
    <t>6:05</t>
  </si>
  <si>
    <t>4:31</t>
  </si>
  <si>
    <t>5:21</t>
  </si>
  <si>
    <t>4:47</t>
  </si>
  <si>
    <t>4:55</t>
  </si>
  <si>
    <t>5:17</t>
  </si>
  <si>
    <t>5:32</t>
  </si>
  <si>
    <t>5:26</t>
  </si>
  <si>
    <t>7:49</t>
  </si>
  <si>
    <t>Старт ТЭ</t>
  </si>
  <si>
    <t>Финиш ТЭ</t>
  </si>
  <si>
    <t>Время ТЭ</t>
  </si>
  <si>
    <t>5:00</t>
  </si>
  <si>
    <t>Время круга</t>
  </si>
  <si>
    <t>4:56</t>
  </si>
  <si>
    <t>5:59</t>
  </si>
  <si>
    <t>5:04</t>
  </si>
  <si>
    <t>6:56</t>
  </si>
  <si>
    <t>5:07</t>
  </si>
  <si>
    <t>4:53</t>
  </si>
  <si>
    <t>4:21</t>
  </si>
  <si>
    <t>4:52</t>
  </si>
  <si>
    <t>4:32</t>
  </si>
  <si>
    <t>4:30</t>
  </si>
  <si>
    <t>4:39</t>
  </si>
  <si>
    <t>Время от общ. старта</t>
  </si>
  <si>
    <t>5:20</t>
  </si>
  <si>
    <t>4:40</t>
  </si>
  <si>
    <t>4:46</t>
  </si>
  <si>
    <t>0:19:28</t>
  </si>
  <si>
    <t>4:42</t>
  </si>
  <si>
    <t>4:51</t>
  </si>
  <si>
    <t>4:49</t>
  </si>
  <si>
    <t>8:05</t>
  </si>
  <si>
    <t>5:13</t>
  </si>
  <si>
    <t>6:01</t>
  </si>
  <si>
    <t>5:23</t>
  </si>
  <si>
    <t>5:37</t>
  </si>
  <si>
    <t>7:25</t>
  </si>
  <si>
    <t>5:28</t>
  </si>
  <si>
    <t>0:33:15</t>
  </si>
  <si>
    <t>7:16</t>
  </si>
  <si>
    <t>5:33</t>
  </si>
  <si>
    <t>10:07</t>
  </si>
  <si>
    <t>5:50</t>
  </si>
  <si>
    <t>9:26</t>
  </si>
  <si>
    <t>5:19</t>
  </si>
  <si>
    <t>4:58</t>
  </si>
  <si>
    <t>5:03</t>
  </si>
  <si>
    <t>4:48</t>
  </si>
  <si>
    <t>5:09</t>
  </si>
  <si>
    <t>5:30</t>
  </si>
  <si>
    <t>5:25</t>
  </si>
  <si>
    <t>5:46</t>
  </si>
  <si>
    <t>5:22</t>
  </si>
  <si>
    <t>5:53</t>
  </si>
  <si>
    <t>6:49</t>
  </si>
  <si>
    <t>5:27</t>
  </si>
  <si>
    <t>7:01</t>
  </si>
  <si>
    <t>7:32</t>
  </si>
  <si>
    <t>4:38</t>
  </si>
  <si>
    <t>4:34</t>
  </si>
  <si>
    <t>7:15</t>
  </si>
  <si>
    <t>4:35</t>
  </si>
  <si>
    <t>6:43</t>
  </si>
  <si>
    <t>53:09</t>
  </si>
  <si>
    <t>1:40:12</t>
  </si>
  <si>
    <t>7:12</t>
  </si>
  <si>
    <t>6:22</t>
  </si>
  <si>
    <t>1:52:53</t>
  </si>
  <si>
    <t>6:19</t>
  </si>
  <si>
    <t>1:59:06</t>
  </si>
  <si>
    <t>2:05:46</t>
  </si>
  <si>
    <t>2:13:11</t>
  </si>
  <si>
    <t>45:22</t>
  </si>
  <si>
    <t>37:50</t>
  </si>
  <si>
    <t>38:30</t>
  </si>
  <si>
    <t>40:54</t>
  </si>
  <si>
    <t>40:33</t>
  </si>
  <si>
    <t>49:49</t>
  </si>
  <si>
    <t>43:58</t>
  </si>
  <si>
    <t>46:54</t>
  </si>
  <si>
    <t>49:51</t>
  </si>
  <si>
    <t>56:40</t>
  </si>
  <si>
    <t>51:29</t>
  </si>
  <si>
    <t>45:53</t>
  </si>
  <si>
    <t>53:41</t>
  </si>
  <si>
    <t>Доп. штраф</t>
  </si>
  <si>
    <t>Горчаков Виталий</t>
  </si>
  <si>
    <t>DNQ</t>
  </si>
  <si>
    <t>0:34:25</t>
  </si>
  <si>
    <t>0:35:30</t>
  </si>
  <si>
    <t>0:34:26</t>
  </si>
  <si>
    <t>0:40:28</t>
  </si>
  <si>
    <t>0:40:44</t>
  </si>
  <si>
    <t>0:33:27</t>
  </si>
  <si>
    <t>0:38:21</t>
  </si>
  <si>
    <t>0:31:43</t>
  </si>
  <si>
    <t>0:42:25</t>
  </si>
  <si>
    <t>0:37:43</t>
  </si>
  <si>
    <t>0:41:49</t>
  </si>
  <si>
    <t>0:42:10</t>
  </si>
  <si>
    <t>0:51:20</t>
  </si>
  <si>
    <t>0:38:15</t>
  </si>
  <si>
    <t>0:36:30</t>
  </si>
  <si>
    <t>0:37:30</t>
  </si>
  <si>
    <t>0:35:44</t>
  </si>
  <si>
    <t>0:41:30</t>
  </si>
  <si>
    <t>0:31:30</t>
  </si>
  <si>
    <t>0:34:50</t>
  </si>
  <si>
    <t>0:46:50</t>
  </si>
  <si>
    <t>Время круга 1</t>
  </si>
  <si>
    <t>Время круга 2</t>
  </si>
  <si>
    <t>Время круга 3</t>
  </si>
  <si>
    <t>Время круга 4</t>
  </si>
  <si>
    <t>Время круга 5</t>
  </si>
  <si>
    <t>Время круга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</si>
</sst>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_ ;\-0\ "/>
    <numFmt numFmtId="166" formatCode="h:mm;@"/>
    <numFmt numFmtId="167" formatCode="[$-F400]h:mm:ss\ AM/PM"/>
  </numFmts>
  <fonts count="36">
    <font>
      <sz val="10"/>
      <name val="Arial"/>
      <family val="2"/>
    </font>
    <font>
      <sz val="11"/>
      <color indexed="16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21"/>
      <name val="Arial"/>
      <family val="2"/>
    </font>
    <font>
      <b/>
      <sz val="9"/>
      <name val="Tahoma"/>
      <family val="0"/>
    </font>
    <font>
      <sz val="9"/>
      <color indexed="2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2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2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21" fillId="14" borderId="0" applyNumberFormat="0" applyBorder="0" applyAlignment="0" applyProtection="0"/>
    <xf numFmtId="0" fontId="25" fillId="2" borderId="1" applyNumberFormat="0" applyAlignment="0" applyProtection="0"/>
    <xf numFmtId="0" fontId="27" fillId="15" borderId="2" applyNumberFormat="0" applyAlignment="0" applyProtection="0"/>
    <xf numFmtId="0" fontId="2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164" fontId="2" fillId="0" borderId="0" xfId="61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6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wrapText="1"/>
    </xf>
    <xf numFmtId="0" fontId="8" fillId="17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15" borderId="17" xfId="0" applyNumberFormat="1" applyFont="1" applyFill="1" applyBorder="1" applyAlignment="1">
      <alignment horizontal="center" wrapText="1"/>
    </xf>
    <xf numFmtId="49" fontId="3" fillId="17" borderId="17" xfId="0" applyNumberFormat="1" applyFont="1" applyFill="1" applyBorder="1" applyAlignment="1">
      <alignment horizontal="center" wrapText="1"/>
    </xf>
    <xf numFmtId="49" fontId="3" fillId="0" borderId="17" xfId="61" applyNumberFormat="1" applyFont="1" applyFill="1" applyBorder="1" applyAlignment="1">
      <alignment horizontal="center" wrapText="1"/>
    </xf>
    <xf numFmtId="49" fontId="11" fillId="18" borderId="17" xfId="61" applyNumberFormat="1" applyFont="1" applyFill="1" applyBorder="1" applyAlignment="1">
      <alignment horizontal="center" wrapText="1"/>
    </xf>
    <xf numFmtId="49" fontId="3" fillId="15" borderId="17" xfId="61" applyNumberFormat="1" applyFont="1" applyFill="1" applyBorder="1" applyAlignment="1">
      <alignment horizontal="center" wrapText="1"/>
    </xf>
    <xf numFmtId="49" fontId="3" fillId="17" borderId="17" xfId="61" applyNumberFormat="1" applyFont="1" applyFill="1" applyBorder="1" applyAlignment="1">
      <alignment horizontal="center" wrapText="1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49" fontId="3" fillId="15" borderId="24" xfId="0" applyNumberFormat="1" applyFont="1" applyFill="1" applyBorder="1" applyAlignment="1">
      <alignment horizontal="center" wrapText="1"/>
    </xf>
    <xf numFmtId="49" fontId="3" fillId="18" borderId="24" xfId="61" applyNumberFormat="1" applyFont="1" applyFill="1" applyBorder="1" applyAlignment="1">
      <alignment horizontal="center" wrapText="1"/>
    </xf>
    <xf numFmtId="49" fontId="3" fillId="0" borderId="24" xfId="61" applyNumberFormat="1" applyFont="1" applyFill="1" applyBorder="1" applyAlignment="1">
      <alignment horizontal="center" wrapText="1"/>
    </xf>
    <xf numFmtId="49" fontId="11" fillId="18" borderId="24" xfId="0" applyNumberFormat="1" applyFont="1" applyFill="1" applyBorder="1" applyAlignment="1">
      <alignment horizontal="center" wrapText="1"/>
    </xf>
    <xf numFmtId="49" fontId="11" fillId="18" borderId="24" xfId="61" applyNumberFormat="1" applyFont="1" applyFill="1" applyBorder="1" applyAlignment="1">
      <alignment horizontal="center" wrapText="1"/>
    </xf>
    <xf numFmtId="49" fontId="3" fillId="15" borderId="24" xfId="61" applyNumberFormat="1" applyFont="1" applyFill="1" applyBorder="1" applyAlignment="1">
      <alignment horizontal="center" wrapText="1"/>
    </xf>
    <xf numFmtId="49" fontId="3" fillId="17" borderId="24" xfId="61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wrapText="1"/>
    </xf>
    <xf numFmtId="0" fontId="0" fillId="20" borderId="0" xfId="0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 wrapText="1"/>
    </xf>
    <xf numFmtId="49" fontId="3" fillId="0" borderId="10" xfId="61" applyNumberFormat="1" applyFont="1" applyFill="1" applyBorder="1" applyAlignment="1">
      <alignment horizontal="center" wrapText="1"/>
    </xf>
    <xf numFmtId="49" fontId="11" fillId="18" borderId="10" xfId="61" applyNumberFormat="1" applyFont="1" applyFill="1" applyBorder="1" applyAlignment="1">
      <alignment horizontal="center" wrapText="1"/>
    </xf>
    <xf numFmtId="49" fontId="3" fillId="15" borderId="10" xfId="61" applyNumberFormat="1" applyFont="1" applyFill="1" applyBorder="1" applyAlignment="1">
      <alignment horizontal="center" wrapText="1"/>
    </xf>
    <xf numFmtId="49" fontId="3" fillId="17" borderId="10" xfId="61" applyNumberFormat="1" applyFont="1" applyFill="1" applyBorder="1" applyAlignment="1">
      <alignment horizontal="center" wrapText="1"/>
    </xf>
    <xf numFmtId="49" fontId="0" fillId="0" borderId="27" xfId="0" applyNumberFormat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0" fontId="4" fillId="21" borderId="17" xfId="0" applyNumberFormat="1" applyFont="1" applyFill="1" applyBorder="1" applyAlignment="1">
      <alignment horizontal="center" vertical="center" wrapText="1"/>
    </xf>
    <xf numFmtId="21" fontId="4" fillId="0" borderId="17" xfId="0" applyNumberFormat="1" applyFont="1" applyFill="1" applyBorder="1" applyAlignment="1">
      <alignment horizontal="center" vertical="center" wrapText="1"/>
    </xf>
    <xf numFmtId="167" fontId="2" fillId="0" borderId="30" xfId="6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21" fontId="4" fillId="0" borderId="30" xfId="0" applyNumberFormat="1" applyFont="1" applyFill="1" applyBorder="1" applyAlignment="1">
      <alignment horizontal="center" vertical="center" wrapText="1"/>
    </xf>
    <xf numFmtId="49" fontId="13" fillId="18" borderId="17" xfId="61" applyNumberFormat="1" applyFont="1" applyFill="1" applyBorder="1" applyAlignment="1">
      <alignment horizontal="center" vertical="center" wrapText="1"/>
    </xf>
    <xf numFmtId="166" fontId="2" fillId="21" borderId="17" xfId="61" applyNumberFormat="1" applyFont="1" applyFill="1" applyBorder="1" applyAlignment="1">
      <alignment horizontal="center" vertical="center" wrapText="1"/>
    </xf>
    <xf numFmtId="0" fontId="4" fillId="22" borderId="17" xfId="0" applyNumberFormat="1" applyFont="1" applyFill="1" applyBorder="1" applyAlignment="1">
      <alignment horizontal="center" vertical="center" wrapText="1"/>
    </xf>
    <xf numFmtId="0" fontId="4" fillId="19" borderId="17" xfId="0" applyNumberFormat="1" applyFont="1" applyFill="1" applyBorder="1" applyAlignment="1">
      <alignment horizontal="center" vertical="center" wrapText="1"/>
    </xf>
    <xf numFmtId="166" fontId="13" fillId="18" borderId="17" xfId="61" applyNumberFormat="1" applyFont="1" applyFill="1" applyBorder="1" applyAlignment="1">
      <alignment horizontal="center" vertical="center" wrapText="1"/>
    </xf>
    <xf numFmtId="0" fontId="4" fillId="11" borderId="17" xfId="0" applyNumberFormat="1" applyFont="1" applyFill="1" applyBorder="1" applyAlignment="1">
      <alignment horizontal="center" vertical="center" wrapText="1"/>
    </xf>
    <xf numFmtId="165" fontId="4" fillId="19" borderId="17" xfId="0" applyNumberFormat="1" applyFont="1" applyFill="1" applyBorder="1" applyAlignment="1">
      <alignment horizontal="center" vertical="center" wrapText="1"/>
    </xf>
    <xf numFmtId="164" fontId="2" fillId="15" borderId="17" xfId="61" applyNumberFormat="1" applyFont="1" applyFill="1" applyBorder="1" applyAlignment="1">
      <alignment horizontal="center" vertical="center" wrapText="1"/>
    </xf>
    <xf numFmtId="165" fontId="2" fillId="0" borderId="17" xfId="61" applyNumberFormat="1" applyFont="1" applyFill="1" applyBorder="1" applyAlignment="1">
      <alignment horizontal="center" vertical="center" wrapText="1"/>
    </xf>
    <xf numFmtId="165" fontId="4" fillId="17" borderId="17" xfId="0" applyNumberFormat="1" applyFont="1" applyFill="1" applyBorder="1" applyAlignment="1">
      <alignment horizontal="center" vertical="center" wrapText="1"/>
    </xf>
    <xf numFmtId="165" fontId="11" fillId="18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0" fontId="4" fillId="21" borderId="13" xfId="0" applyNumberFormat="1" applyFont="1" applyFill="1" applyBorder="1" applyAlignment="1">
      <alignment horizontal="center" vertical="center" wrapText="1"/>
    </xf>
    <xf numFmtId="21" fontId="4" fillId="0" borderId="13" xfId="0" applyNumberFormat="1" applyFont="1" applyFill="1" applyBorder="1" applyAlignment="1">
      <alignment horizontal="center" vertical="center" wrapText="1"/>
    </xf>
    <xf numFmtId="167" fontId="2" fillId="0" borderId="13" xfId="61" applyNumberFormat="1" applyFont="1" applyFill="1" applyBorder="1" applyAlignment="1">
      <alignment horizontal="center" vertical="center" wrapText="1"/>
    </xf>
    <xf numFmtId="49" fontId="13" fillId="18" borderId="13" xfId="61" applyNumberFormat="1" applyFont="1" applyFill="1" applyBorder="1" applyAlignment="1">
      <alignment horizontal="center" vertical="center" wrapText="1"/>
    </xf>
    <xf numFmtId="166" fontId="2" fillId="21" borderId="13" xfId="61" applyNumberFormat="1" applyFont="1" applyFill="1" applyBorder="1" applyAlignment="1">
      <alignment horizontal="center" vertical="center" wrapText="1"/>
    </xf>
    <xf numFmtId="0" fontId="4" fillId="22" borderId="13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166" fontId="13" fillId="18" borderId="13" xfId="61" applyNumberFormat="1" applyFont="1" applyFill="1" applyBorder="1" applyAlignment="1">
      <alignment horizontal="center" vertical="center" wrapText="1"/>
    </xf>
    <xf numFmtId="0" fontId="4" fillId="11" borderId="13" xfId="0" applyNumberFormat="1" applyFont="1" applyFill="1" applyBorder="1" applyAlignment="1">
      <alignment horizontal="center" vertical="center" wrapText="1"/>
    </xf>
    <xf numFmtId="165" fontId="4" fillId="19" borderId="13" xfId="0" applyNumberFormat="1" applyFont="1" applyFill="1" applyBorder="1" applyAlignment="1">
      <alignment horizontal="center" vertical="center" wrapText="1"/>
    </xf>
    <xf numFmtId="164" fontId="2" fillId="15" borderId="13" xfId="61" applyNumberFormat="1" applyFont="1" applyFill="1" applyBorder="1" applyAlignment="1">
      <alignment horizontal="center" vertical="center" wrapText="1"/>
    </xf>
    <xf numFmtId="165" fontId="2" fillId="0" borderId="13" xfId="61" applyNumberFormat="1" applyFont="1" applyFill="1" applyBorder="1" applyAlignment="1">
      <alignment horizontal="center" vertical="center" wrapText="1"/>
    </xf>
    <xf numFmtId="165" fontId="2" fillId="11" borderId="13" xfId="61" applyNumberFormat="1" applyFont="1" applyFill="1" applyBorder="1" applyAlignment="1">
      <alignment horizontal="center" vertical="center" wrapText="1"/>
    </xf>
    <xf numFmtId="166" fontId="2" fillId="11" borderId="13" xfId="61" applyNumberFormat="1" applyFont="1" applyFill="1" applyBorder="1" applyAlignment="1">
      <alignment horizontal="center" vertical="center" wrapText="1"/>
    </xf>
    <xf numFmtId="165" fontId="4" fillId="17" borderId="13" xfId="0" applyNumberFormat="1" applyFont="1" applyFill="1" applyBorder="1" applyAlignment="1">
      <alignment horizontal="center" vertical="center" wrapText="1"/>
    </xf>
    <xf numFmtId="165" fontId="11" fillId="18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11" borderId="13" xfId="0" applyNumberFormat="1" applyFont="1" applyFill="1" applyBorder="1" applyAlignment="1">
      <alignment horizontal="center" vertical="center" wrapText="1"/>
    </xf>
    <xf numFmtId="165" fontId="4" fillId="11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64" fontId="2" fillId="11" borderId="13" xfId="61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66" fontId="13" fillId="11" borderId="13" xfId="61" applyNumberFormat="1" applyFont="1" applyFill="1" applyBorder="1" applyAlignment="1">
      <alignment horizontal="center" vertical="center" wrapText="1"/>
    </xf>
    <xf numFmtId="166" fontId="2" fillId="18" borderId="13" xfId="61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20" fontId="4" fillId="21" borderId="32" xfId="0" applyNumberFormat="1" applyFont="1" applyFill="1" applyBorder="1" applyAlignment="1">
      <alignment horizontal="center" vertical="center" wrapText="1"/>
    </xf>
    <xf numFmtId="167" fontId="2" fillId="0" borderId="32" xfId="61" applyNumberFormat="1" applyFont="1" applyFill="1" applyBorder="1" applyAlignment="1">
      <alignment horizontal="center" vertical="center" wrapText="1"/>
    </xf>
    <xf numFmtId="49" fontId="13" fillId="18" borderId="32" xfId="61" applyNumberFormat="1" applyFont="1" applyFill="1" applyBorder="1" applyAlignment="1">
      <alignment horizontal="center" vertical="center" wrapText="1"/>
    </xf>
    <xf numFmtId="166" fontId="2" fillId="21" borderId="32" xfId="61" applyNumberFormat="1" applyFont="1" applyFill="1" applyBorder="1" applyAlignment="1">
      <alignment horizontal="center" vertical="center" wrapText="1"/>
    </xf>
    <xf numFmtId="0" fontId="4" fillId="22" borderId="32" xfId="0" applyNumberFormat="1" applyFont="1" applyFill="1" applyBorder="1" applyAlignment="1">
      <alignment horizontal="center" vertical="center" wrapText="1"/>
    </xf>
    <xf numFmtId="0" fontId="4" fillId="19" borderId="32" xfId="0" applyNumberFormat="1" applyFont="1" applyFill="1" applyBorder="1" applyAlignment="1">
      <alignment horizontal="center" vertical="center" wrapText="1"/>
    </xf>
    <xf numFmtId="166" fontId="13" fillId="18" borderId="32" xfId="61" applyNumberFormat="1" applyFont="1" applyFill="1" applyBorder="1" applyAlignment="1">
      <alignment horizontal="center" vertical="center" wrapText="1"/>
    </xf>
    <xf numFmtId="0" fontId="4" fillId="11" borderId="32" xfId="0" applyNumberFormat="1" applyFont="1" applyFill="1" applyBorder="1" applyAlignment="1">
      <alignment horizontal="center" vertical="center" wrapText="1"/>
    </xf>
    <xf numFmtId="165" fontId="4" fillId="19" borderId="32" xfId="0" applyNumberFormat="1" applyFont="1" applyFill="1" applyBorder="1" applyAlignment="1">
      <alignment horizontal="center" vertical="center" wrapText="1"/>
    </xf>
    <xf numFmtId="164" fontId="2" fillId="11" borderId="32" xfId="61" applyNumberFormat="1" applyFont="1" applyFill="1" applyBorder="1" applyAlignment="1">
      <alignment horizontal="center" vertical="center" wrapText="1"/>
    </xf>
    <xf numFmtId="165" fontId="2" fillId="11" borderId="32" xfId="61" applyNumberFormat="1" applyFont="1" applyFill="1" applyBorder="1" applyAlignment="1">
      <alignment horizontal="center" vertical="center" wrapText="1"/>
    </xf>
    <xf numFmtId="166" fontId="2" fillId="11" borderId="32" xfId="61" applyNumberFormat="1" applyFont="1" applyFill="1" applyBorder="1" applyAlignment="1">
      <alignment horizontal="center" vertical="center" wrapText="1"/>
    </xf>
    <xf numFmtId="165" fontId="4" fillId="11" borderId="32" xfId="0" applyNumberFormat="1" applyFont="1" applyFill="1" applyBorder="1" applyAlignment="1">
      <alignment horizontal="center" vertical="center" wrapText="1"/>
    </xf>
    <xf numFmtId="166" fontId="13" fillId="11" borderId="32" xfId="61" applyNumberFormat="1" applyFont="1" applyFill="1" applyBorder="1" applyAlignment="1">
      <alignment horizontal="center" vertical="center" wrapText="1"/>
    </xf>
    <xf numFmtId="0" fontId="13" fillId="11" borderId="32" xfId="0" applyNumberFormat="1" applyFont="1" applyFill="1" applyBorder="1" applyAlignment="1">
      <alignment horizontal="center" vertical="center" wrapText="1"/>
    </xf>
    <xf numFmtId="165" fontId="4" fillId="17" borderId="32" xfId="0" applyNumberFormat="1" applyFont="1" applyFill="1" applyBorder="1" applyAlignment="1">
      <alignment horizontal="center" vertical="center" wrapText="1"/>
    </xf>
    <xf numFmtId="165" fontId="11" fillId="18" borderId="3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vertical="center" wrapText="1"/>
    </xf>
    <xf numFmtId="20" fontId="2" fillId="21" borderId="13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4" fillId="17" borderId="1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15" borderId="13" xfId="0" applyNumberFormat="1" applyFont="1" applyFill="1" applyBorder="1" applyAlignment="1">
      <alignment horizontal="center" vertical="center" wrapText="1"/>
    </xf>
    <xf numFmtId="0" fontId="2" fillId="17" borderId="13" xfId="0" applyNumberFormat="1" applyFont="1" applyFill="1" applyBorder="1" applyAlignment="1">
      <alignment horizontal="center" vertical="center" wrapText="1"/>
    </xf>
    <xf numFmtId="0" fontId="4" fillId="21" borderId="13" xfId="0" applyNumberFormat="1" applyFont="1" applyFill="1" applyBorder="1" applyAlignment="1">
      <alignment horizontal="center" vertical="center" wrapText="1"/>
    </xf>
    <xf numFmtId="20" fontId="13" fillId="11" borderId="1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vertical="center" wrapText="1"/>
    </xf>
    <xf numFmtId="20" fontId="2" fillId="21" borderId="32" xfId="0" applyNumberFormat="1" applyFont="1" applyFill="1" applyBorder="1" applyAlignment="1">
      <alignment horizontal="center" vertical="center" wrapText="1"/>
    </xf>
    <xf numFmtId="0" fontId="2" fillId="15" borderId="32" xfId="0" applyNumberFormat="1" applyFont="1" applyFill="1" applyBorder="1" applyAlignment="1">
      <alignment horizontal="center" vertical="center" wrapText="1"/>
    </xf>
    <xf numFmtId="0" fontId="2" fillId="17" borderId="32" xfId="0" applyNumberFormat="1" applyFont="1" applyFill="1" applyBorder="1" applyAlignment="1">
      <alignment horizontal="center" vertical="center" wrapText="1"/>
    </xf>
    <xf numFmtId="20" fontId="13" fillId="11" borderId="32" xfId="0" applyNumberFormat="1" applyFont="1" applyFill="1" applyBorder="1" applyAlignment="1">
      <alignment horizontal="center" vertical="center" wrapText="1"/>
    </xf>
    <xf numFmtId="166" fontId="13" fillId="11" borderId="32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vertical="center" wrapText="1"/>
    </xf>
    <xf numFmtId="20" fontId="2" fillId="21" borderId="17" xfId="0" applyNumberFormat="1" applyFont="1" applyFill="1" applyBorder="1" applyAlignment="1">
      <alignment horizontal="center" vertical="center" wrapText="1"/>
    </xf>
    <xf numFmtId="0" fontId="4" fillId="15" borderId="17" xfId="0" applyNumberFormat="1" applyFont="1" applyFill="1" applyBorder="1" applyAlignment="1">
      <alignment horizontal="center" vertical="center" wrapText="1"/>
    </xf>
    <xf numFmtId="166" fontId="2" fillId="18" borderId="17" xfId="61" applyNumberFormat="1" applyFont="1" applyFill="1" applyBorder="1" applyAlignment="1">
      <alignment horizontal="center" vertical="center" wrapText="1"/>
    </xf>
    <xf numFmtId="49" fontId="2" fillId="0" borderId="17" xfId="61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49" fontId="2" fillId="0" borderId="13" xfId="61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20" fontId="5" fillId="21" borderId="13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166" fontId="2" fillId="18" borderId="32" xfId="61" applyNumberFormat="1" applyFont="1" applyFill="1" applyBorder="1" applyAlignment="1">
      <alignment horizontal="center" vertical="center" wrapText="1"/>
    </xf>
    <xf numFmtId="49" fontId="2" fillId="0" borderId="32" xfId="61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 wrapText="1"/>
    </xf>
    <xf numFmtId="0" fontId="8" fillId="0" borderId="3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27" xfId="0" applyNumberFormat="1" applyFont="1" applyFill="1" applyBorder="1" applyAlignment="1">
      <alignment horizontal="center" wrapText="1"/>
    </xf>
    <xf numFmtId="0" fontId="7" fillId="0" borderId="39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167" fontId="2" fillId="0" borderId="40" xfId="6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0" fontId="9" fillId="0" borderId="41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42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CCCC"/>
      <rgbColor rgb="00FF9900"/>
      <rgbColor rgb="00FF99CC"/>
      <rgbColor rgb="00F3F3F3"/>
      <rgbColor rgb="0099CCFF"/>
      <rgbColor rgb="00CCFFCC"/>
      <rgbColor rgb="00FFCC99"/>
      <rgbColor rgb="00FFFF00"/>
      <rgbColor rgb="00000000"/>
      <rgbColor rgb="0000FF00"/>
      <rgbColor rgb="00CC99FF"/>
      <rgbColor rgb="0099CC00"/>
      <rgbColor rgb="00FFCC0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9"/>
  <sheetViews>
    <sheetView tabSelected="1" zoomScalePageLayoutView="0" workbookViewId="0" topLeftCell="A1">
      <pane xSplit="3" ySplit="3" topLeftCell="O4" activePane="bottomRight" state="frozen"/>
      <selection pane="topLeft" activeCell="A6" sqref="A6"/>
      <selection pane="topRight" activeCell="D1" sqref="D1"/>
      <selection pane="bottomLeft" activeCell="A4" sqref="A4"/>
      <selection pane="bottomRight" activeCell="D23" sqref="D23"/>
    </sheetView>
  </sheetViews>
  <sheetFormatPr defaultColWidth="17.140625" defaultRowHeight="12.75"/>
  <cols>
    <col min="1" max="1" width="3.140625" style="0" bestFit="1" customWidth="1"/>
    <col min="2" max="2" width="4.28125" style="0" bestFit="1" customWidth="1"/>
    <col min="3" max="3" width="17.00390625" style="0" bestFit="1" customWidth="1"/>
    <col min="4" max="4" width="31.28125" style="0" customWidth="1"/>
    <col min="5" max="5" width="6.140625" style="0" customWidth="1"/>
    <col min="6" max="6" width="29.28125" style="0" customWidth="1"/>
    <col min="7" max="7" width="6.28125" style="0" customWidth="1"/>
    <col min="8" max="8" width="5.57421875" style="5" bestFit="1" customWidth="1"/>
    <col min="9" max="12" width="3.00390625" style="5" bestFit="1" customWidth="1"/>
    <col min="13" max="19" width="3.140625" style="5" bestFit="1" customWidth="1"/>
    <col min="20" max="20" width="6.28125" style="5" bestFit="1" customWidth="1"/>
    <col min="21" max="22" width="6.8515625" style="5" customWidth="1"/>
    <col min="23" max="23" width="6.140625" style="5" bestFit="1" customWidth="1"/>
    <col min="24" max="24" width="5.57421875" style="5" bestFit="1" customWidth="1"/>
    <col min="25" max="25" width="3.00390625" style="5" bestFit="1" customWidth="1"/>
    <col min="26" max="26" width="6.8515625" style="5" bestFit="1" customWidth="1"/>
    <col min="27" max="27" width="6.28125" style="5" bestFit="1" customWidth="1"/>
    <col min="28" max="28" width="3.00390625" style="5" bestFit="1" customWidth="1"/>
    <col min="29" max="29" width="7.140625" style="5" bestFit="1" customWidth="1"/>
    <col min="30" max="30" width="6.28125" style="5" bestFit="1" customWidth="1"/>
    <col min="31" max="31" width="3.00390625" style="5" bestFit="1" customWidth="1"/>
    <col min="32" max="32" width="6.8515625" style="5" bestFit="1" customWidth="1"/>
    <col min="33" max="33" width="6.28125" style="5" bestFit="1" customWidth="1"/>
    <col min="34" max="34" width="3.00390625" style="5" bestFit="1" customWidth="1"/>
    <col min="35" max="35" width="6.8515625" style="5" bestFit="1" customWidth="1"/>
    <col min="36" max="36" width="6.28125" style="5" bestFit="1" customWidth="1"/>
    <col min="37" max="37" width="3.00390625" style="5" bestFit="1" customWidth="1"/>
    <col min="38" max="38" width="6.8515625" style="5" bestFit="1" customWidth="1"/>
    <col min="39" max="39" width="6.28125" style="5" bestFit="1" customWidth="1"/>
    <col min="40" max="40" width="3.00390625" style="5" bestFit="1" customWidth="1"/>
    <col min="41" max="41" width="6.8515625" style="5" bestFit="1" customWidth="1"/>
    <col min="42" max="42" width="6.28125" style="5" bestFit="1" customWidth="1"/>
    <col min="43" max="43" width="3.00390625" style="5" bestFit="1" customWidth="1"/>
    <col min="44" max="44" width="6.8515625" style="5" bestFit="1" customWidth="1"/>
    <col min="45" max="45" width="6.28125" style="5" bestFit="1" customWidth="1"/>
    <col min="46" max="46" width="6.8515625" style="5" bestFit="1" customWidth="1"/>
    <col min="47" max="48" width="6.28125" style="5" bestFit="1" customWidth="1"/>
    <col min="49" max="49" width="6.8515625" style="5" bestFit="1" customWidth="1"/>
    <col min="50" max="50" width="6.140625" style="5" bestFit="1" customWidth="1"/>
    <col min="51" max="51" width="6.8515625" style="6" bestFit="1" customWidth="1"/>
    <col min="52" max="52" width="6.8515625" style="6" customWidth="1"/>
    <col min="53" max="53" width="6.140625" style="6" bestFit="1" customWidth="1"/>
    <col min="54" max="54" width="6.7109375" style="6" bestFit="1" customWidth="1"/>
    <col min="55" max="55" width="6.28125" style="6" bestFit="1" customWidth="1"/>
    <col min="56" max="65" width="3.00390625" style="6" bestFit="1" customWidth="1"/>
    <col min="66" max="70" width="3.00390625" style="6" customWidth="1"/>
    <col min="71" max="71" width="6.28125" style="6" bestFit="1" customWidth="1"/>
    <col min="72" max="72" width="6.8515625" style="6" bestFit="1" customWidth="1"/>
    <col min="73" max="74" width="6.8515625" style="6" customWidth="1"/>
    <col min="75" max="75" width="6.140625" style="6" bestFit="1" customWidth="1"/>
    <col min="76" max="77" width="6.28125" style="6" bestFit="1" customWidth="1"/>
    <col min="78" max="80" width="3.00390625" style="6" bestFit="1" customWidth="1"/>
    <col min="81" max="84" width="3.140625" style="6" bestFit="1" customWidth="1"/>
    <col min="85" max="85" width="6.28125" style="6" bestFit="1" customWidth="1"/>
    <col min="86" max="88" width="6.8515625" style="6" customWidth="1"/>
    <col min="89" max="90" width="6.140625" style="6" customWidth="1"/>
    <col min="91" max="91" width="6.28125" style="6" bestFit="1" customWidth="1"/>
    <col min="92" max="95" width="3.00390625" style="6" customWidth="1"/>
    <col min="96" max="99" width="3.140625" style="6" customWidth="1"/>
    <col min="100" max="100" width="6.28125" style="6" bestFit="1" customWidth="1"/>
    <col min="101" max="103" width="6.8515625" style="6" customWidth="1"/>
    <col min="104" max="104" width="6.140625" style="6" customWidth="1"/>
    <col min="105" max="105" width="6.28125" style="6" customWidth="1"/>
    <col min="106" max="106" width="6.28125" style="6" bestFit="1" customWidth="1"/>
    <col min="107" max="107" width="3.00390625" style="6" customWidth="1"/>
    <col min="108" max="126" width="4.00390625" style="6" customWidth="1"/>
    <col min="127" max="127" width="6.8515625" style="6" customWidth="1"/>
    <col min="128" max="129" width="3.00390625" style="6" customWidth="1"/>
    <col min="130" max="133" width="3.140625" style="6" customWidth="1"/>
    <col min="134" max="136" width="3.00390625" style="6" bestFit="1" customWidth="1"/>
    <col min="137" max="138" width="6.8515625" style="6" customWidth="1"/>
    <col min="139" max="139" width="6.8515625" style="6" bestFit="1" customWidth="1"/>
    <col min="140" max="141" width="6.140625" style="5" customWidth="1"/>
    <col min="142" max="142" width="5.57421875" style="5" bestFit="1" customWidth="1"/>
    <col min="143" max="144" width="6.8515625" style="5" customWidth="1"/>
    <col min="145" max="145" width="6.28125" style="5" bestFit="1" customWidth="1"/>
    <col min="146" max="146" width="6.00390625" style="5" customWidth="1"/>
    <col min="147" max="154" width="3.140625" style="5" customWidth="1"/>
    <col min="155" max="155" width="6.28125" style="5" bestFit="1" customWidth="1"/>
    <col min="156" max="156" width="6.8515625" style="5" customWidth="1"/>
    <col min="157" max="157" width="2.00390625" style="5" customWidth="1"/>
    <col min="158" max="158" width="4.7109375" style="5" customWidth="1"/>
    <col min="159" max="159" width="6.57421875" style="5" bestFit="1" customWidth="1"/>
    <col min="160" max="160" width="6.8515625" style="5" customWidth="1"/>
    <col min="161" max="161" width="7.8515625" style="5" bestFit="1" customWidth="1"/>
    <col min="162" max="162" width="6.140625" style="5" customWidth="1"/>
    <col min="163" max="163" width="6.00390625" style="0" hidden="1" customWidth="1"/>
    <col min="164" max="164" width="4.140625" style="5" bestFit="1" customWidth="1"/>
    <col min="165" max="165" width="6.140625" style="5" bestFit="1" customWidth="1"/>
  </cols>
  <sheetData>
    <row r="1" spans="1:164" ht="12.75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7"/>
      <c r="AS1" s="7"/>
      <c r="AT1" s="7"/>
      <c r="AU1" s="7"/>
      <c r="AV1" s="7"/>
      <c r="AW1" s="197" t="s">
        <v>298</v>
      </c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7"/>
      <c r="BZ1" s="197" t="s">
        <v>298</v>
      </c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 t="s">
        <v>298</v>
      </c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 t="s">
        <v>298</v>
      </c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5"/>
      <c r="FH1" s="7"/>
    </row>
    <row r="2" spans="1:164" ht="18" customHeight="1" thickBot="1">
      <c r="A2" s="196" t="s">
        <v>191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7"/>
      <c r="AS2" s="17"/>
      <c r="AT2" s="17"/>
      <c r="AU2" s="17"/>
      <c r="AV2" s="17"/>
      <c r="AW2" s="196" t="s">
        <v>191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7"/>
      <c r="BZ2" s="196" t="s">
        <v>191</v>
      </c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 t="s">
        <v>191</v>
      </c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4" t="s">
        <v>191</v>
      </c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6"/>
      <c r="FH2" s="17"/>
    </row>
    <row r="3" spans="1:165" s="14" customFormat="1" ht="18.75" customHeight="1" thickBot="1">
      <c r="A3" s="54"/>
      <c r="B3" s="55"/>
      <c r="C3" s="55"/>
      <c r="D3" s="55"/>
      <c r="E3" s="55"/>
      <c r="F3" s="55"/>
      <c r="G3" s="55"/>
      <c r="H3" s="56" t="s">
        <v>200</v>
      </c>
      <c r="I3" s="187" t="s">
        <v>201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  <c r="U3" s="190" t="s">
        <v>1</v>
      </c>
      <c r="V3" s="190"/>
      <c r="W3" s="190"/>
      <c r="X3" s="190"/>
      <c r="Y3" s="187" t="s">
        <v>234</v>
      </c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9"/>
      <c r="AW3" s="187" t="s">
        <v>1</v>
      </c>
      <c r="AX3" s="188"/>
      <c r="AY3" s="188"/>
      <c r="AZ3" s="188"/>
      <c r="BA3" s="188"/>
      <c r="BB3" s="188"/>
      <c r="BC3" s="189"/>
      <c r="BD3" s="187" t="s">
        <v>235</v>
      </c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9"/>
      <c r="BT3" s="187" t="s">
        <v>1</v>
      </c>
      <c r="BU3" s="188"/>
      <c r="BV3" s="188"/>
      <c r="BW3" s="188"/>
      <c r="BX3" s="188"/>
      <c r="BY3" s="189"/>
      <c r="BZ3" s="187" t="s">
        <v>242</v>
      </c>
      <c r="CA3" s="188"/>
      <c r="CB3" s="188"/>
      <c r="CC3" s="188"/>
      <c r="CD3" s="188"/>
      <c r="CE3" s="188"/>
      <c r="CF3" s="188"/>
      <c r="CG3" s="189"/>
      <c r="CH3" s="187" t="s">
        <v>4</v>
      </c>
      <c r="CI3" s="188"/>
      <c r="CJ3" s="188"/>
      <c r="CK3" s="188"/>
      <c r="CL3" s="188"/>
      <c r="CM3" s="189"/>
      <c r="CN3" s="187" t="s">
        <v>250</v>
      </c>
      <c r="CO3" s="188"/>
      <c r="CP3" s="188"/>
      <c r="CQ3" s="188"/>
      <c r="CR3" s="188"/>
      <c r="CS3" s="188"/>
      <c r="CT3" s="188"/>
      <c r="CU3" s="188"/>
      <c r="CV3" s="189"/>
      <c r="CW3" s="187" t="s">
        <v>4</v>
      </c>
      <c r="CX3" s="188"/>
      <c r="CY3" s="188"/>
      <c r="CZ3" s="188"/>
      <c r="DA3" s="188"/>
      <c r="DB3" s="189"/>
      <c r="DC3" s="56"/>
      <c r="DD3" s="187" t="s">
        <v>274</v>
      </c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9"/>
      <c r="DX3" s="187" t="s">
        <v>279</v>
      </c>
      <c r="DY3" s="188"/>
      <c r="DZ3" s="188"/>
      <c r="EA3" s="188"/>
      <c r="EB3" s="188"/>
      <c r="EC3" s="189"/>
      <c r="ED3" s="191" t="s">
        <v>280</v>
      </c>
      <c r="EE3" s="192"/>
      <c r="EF3" s="193"/>
      <c r="EG3" s="187" t="s">
        <v>3</v>
      </c>
      <c r="EH3" s="188"/>
      <c r="EI3" s="188"/>
      <c r="EJ3" s="188"/>
      <c r="EK3" s="189"/>
      <c r="EL3" s="187" t="s">
        <v>46</v>
      </c>
      <c r="EM3" s="188"/>
      <c r="EN3" s="188"/>
      <c r="EO3" s="189"/>
      <c r="EP3" s="56" t="s">
        <v>3</v>
      </c>
      <c r="EQ3" s="191" t="s">
        <v>293</v>
      </c>
      <c r="ER3" s="192"/>
      <c r="ES3" s="192"/>
      <c r="ET3" s="192"/>
      <c r="EU3" s="192"/>
      <c r="EV3" s="192"/>
      <c r="EW3" s="192"/>
      <c r="EX3" s="192"/>
      <c r="EY3" s="192"/>
      <c r="EZ3" s="188" t="s">
        <v>200</v>
      </c>
      <c r="FA3" s="188"/>
      <c r="FB3" s="188"/>
      <c r="FC3" s="188"/>
      <c r="FD3" s="188"/>
      <c r="FE3" s="188"/>
      <c r="FF3" s="189"/>
      <c r="FG3" s="57"/>
      <c r="FH3" s="58"/>
      <c r="FI3" s="59"/>
    </row>
    <row r="4" spans="1:165" s="13" customFormat="1" ht="48.75" thickBot="1">
      <c r="A4" s="43" t="s">
        <v>60</v>
      </c>
      <c r="B4" s="44" t="s">
        <v>190</v>
      </c>
      <c r="C4" s="45" t="s">
        <v>150</v>
      </c>
      <c r="D4" s="46" t="s">
        <v>81</v>
      </c>
      <c r="E4" s="46" t="s">
        <v>134</v>
      </c>
      <c r="F4" s="46" t="s">
        <v>149</v>
      </c>
      <c r="G4" s="46" t="s">
        <v>134</v>
      </c>
      <c r="H4" s="44" t="s">
        <v>199</v>
      </c>
      <c r="I4" s="47" t="s">
        <v>114</v>
      </c>
      <c r="J4" s="47" t="s">
        <v>111</v>
      </c>
      <c r="K4" s="47" t="s">
        <v>112</v>
      </c>
      <c r="L4" s="47" t="s">
        <v>109</v>
      </c>
      <c r="M4" s="44" t="s">
        <v>202</v>
      </c>
      <c r="N4" s="44" t="s">
        <v>203</v>
      </c>
      <c r="O4" s="44" t="s">
        <v>204</v>
      </c>
      <c r="P4" s="44" t="s">
        <v>205</v>
      </c>
      <c r="Q4" s="44" t="s">
        <v>206</v>
      </c>
      <c r="R4" s="44" t="s">
        <v>207</v>
      </c>
      <c r="S4" s="44" t="s">
        <v>208</v>
      </c>
      <c r="T4" s="48" t="s">
        <v>345</v>
      </c>
      <c r="U4" s="44" t="s">
        <v>196</v>
      </c>
      <c r="V4" s="44" t="s">
        <v>209</v>
      </c>
      <c r="W4" s="49" t="s">
        <v>299</v>
      </c>
      <c r="X4" s="44" t="s">
        <v>220</v>
      </c>
      <c r="Y4" s="44" t="s">
        <v>210</v>
      </c>
      <c r="Z4" s="44" t="s">
        <v>502</v>
      </c>
      <c r="AA4" s="44" t="s">
        <v>490</v>
      </c>
      <c r="AB4" s="44" t="s">
        <v>211</v>
      </c>
      <c r="AC4" s="44" t="s">
        <v>502</v>
      </c>
      <c r="AD4" s="44" t="s">
        <v>490</v>
      </c>
      <c r="AE4" s="44" t="s">
        <v>212</v>
      </c>
      <c r="AF4" s="44" t="s">
        <v>502</v>
      </c>
      <c r="AG4" s="44" t="s">
        <v>490</v>
      </c>
      <c r="AH4" s="44" t="s">
        <v>213</v>
      </c>
      <c r="AI4" s="44" t="s">
        <v>502</v>
      </c>
      <c r="AJ4" s="44" t="s">
        <v>490</v>
      </c>
      <c r="AK4" s="44" t="s">
        <v>214</v>
      </c>
      <c r="AL4" s="44" t="s">
        <v>502</v>
      </c>
      <c r="AM4" s="44" t="s">
        <v>490</v>
      </c>
      <c r="AN4" s="44" t="s">
        <v>215</v>
      </c>
      <c r="AO4" s="44" t="s">
        <v>502</v>
      </c>
      <c r="AP4" s="44" t="s">
        <v>490</v>
      </c>
      <c r="AQ4" s="44" t="s">
        <v>216</v>
      </c>
      <c r="AR4" s="44" t="s">
        <v>502</v>
      </c>
      <c r="AS4" s="44" t="s">
        <v>490</v>
      </c>
      <c r="AT4" s="44" t="s">
        <v>502</v>
      </c>
      <c r="AU4" s="44" t="s">
        <v>490</v>
      </c>
      <c r="AV4" s="50" t="s">
        <v>345</v>
      </c>
      <c r="AW4" s="44" t="s">
        <v>217</v>
      </c>
      <c r="AX4" s="44" t="s">
        <v>219</v>
      </c>
      <c r="AY4" s="49" t="s">
        <v>218</v>
      </c>
      <c r="AZ4" s="49" t="s">
        <v>236</v>
      </c>
      <c r="BA4" s="49" t="s">
        <v>299</v>
      </c>
      <c r="BB4" s="49" t="s">
        <v>195</v>
      </c>
      <c r="BC4" s="51" t="s">
        <v>344</v>
      </c>
      <c r="BD4" s="49" t="s">
        <v>106</v>
      </c>
      <c r="BE4" s="49" t="s">
        <v>89</v>
      </c>
      <c r="BF4" s="49" t="s">
        <v>221</v>
      </c>
      <c r="BG4" s="49" t="s">
        <v>222</v>
      </c>
      <c r="BH4" s="49" t="s">
        <v>94</v>
      </c>
      <c r="BI4" s="49" t="s">
        <v>223</v>
      </c>
      <c r="BJ4" s="49" t="s">
        <v>224</v>
      </c>
      <c r="BK4" s="49" t="s">
        <v>225</v>
      </c>
      <c r="BL4" s="49" t="s">
        <v>226</v>
      </c>
      <c r="BM4" s="49" t="s">
        <v>227</v>
      </c>
      <c r="BN4" s="49" t="s">
        <v>228</v>
      </c>
      <c r="BO4" s="49" t="s">
        <v>229</v>
      </c>
      <c r="BP4" s="49" t="s">
        <v>230</v>
      </c>
      <c r="BQ4" s="49" t="s">
        <v>231</v>
      </c>
      <c r="BR4" s="49" t="s">
        <v>232</v>
      </c>
      <c r="BS4" s="51" t="s">
        <v>345</v>
      </c>
      <c r="BT4" s="49" t="s">
        <v>233</v>
      </c>
      <c r="BU4" s="49" t="s">
        <v>197</v>
      </c>
      <c r="BV4" s="49" t="s">
        <v>236</v>
      </c>
      <c r="BW4" s="49" t="s">
        <v>299</v>
      </c>
      <c r="BX4" s="49" t="s">
        <v>237</v>
      </c>
      <c r="BY4" s="51" t="s">
        <v>344</v>
      </c>
      <c r="BZ4" s="52" t="s">
        <v>104</v>
      </c>
      <c r="CA4" s="52" t="s">
        <v>105</v>
      </c>
      <c r="CB4" s="52" t="s">
        <v>103</v>
      </c>
      <c r="CC4" s="49" t="s">
        <v>238</v>
      </c>
      <c r="CD4" s="49" t="s">
        <v>239</v>
      </c>
      <c r="CE4" s="49" t="s">
        <v>240</v>
      </c>
      <c r="CF4" s="49" t="s">
        <v>241</v>
      </c>
      <c r="CG4" s="51" t="s">
        <v>345</v>
      </c>
      <c r="CH4" s="49" t="s">
        <v>243</v>
      </c>
      <c r="CI4" s="49" t="s">
        <v>244</v>
      </c>
      <c r="CJ4" s="49" t="s">
        <v>236</v>
      </c>
      <c r="CK4" s="49" t="s">
        <v>299</v>
      </c>
      <c r="CL4" s="49" t="s">
        <v>245</v>
      </c>
      <c r="CM4" s="51" t="s">
        <v>344</v>
      </c>
      <c r="CN4" s="52" t="s">
        <v>17</v>
      </c>
      <c r="CO4" s="52" t="s">
        <v>12</v>
      </c>
      <c r="CP4" s="52" t="s">
        <v>13</v>
      </c>
      <c r="CQ4" s="52" t="s">
        <v>15</v>
      </c>
      <c r="CR4" s="49" t="s">
        <v>246</v>
      </c>
      <c r="CS4" s="49" t="s">
        <v>247</v>
      </c>
      <c r="CT4" s="49" t="s">
        <v>248</v>
      </c>
      <c r="CU4" s="49" t="s">
        <v>249</v>
      </c>
      <c r="CV4" s="51" t="s">
        <v>345</v>
      </c>
      <c r="CW4" s="49" t="s">
        <v>251</v>
      </c>
      <c r="CX4" s="49" t="s">
        <v>252</v>
      </c>
      <c r="CY4" s="49" t="s">
        <v>236</v>
      </c>
      <c r="CZ4" s="49" t="s">
        <v>299</v>
      </c>
      <c r="DA4" s="49" t="s">
        <v>253</v>
      </c>
      <c r="DB4" s="51" t="s">
        <v>344</v>
      </c>
      <c r="DC4" s="52" t="s">
        <v>102</v>
      </c>
      <c r="DD4" s="49" t="s">
        <v>255</v>
      </c>
      <c r="DE4" s="49" t="s">
        <v>256</v>
      </c>
      <c r="DF4" s="49" t="s">
        <v>259</v>
      </c>
      <c r="DG4" s="49" t="s">
        <v>257</v>
      </c>
      <c r="DH4" s="49" t="s">
        <v>261</v>
      </c>
      <c r="DI4" s="49" t="s">
        <v>262</v>
      </c>
      <c r="DJ4" s="49" t="s">
        <v>263</v>
      </c>
      <c r="DK4" s="49" t="s">
        <v>264</v>
      </c>
      <c r="DL4" s="49" t="s">
        <v>265</v>
      </c>
      <c r="DM4" s="49" t="s">
        <v>266</v>
      </c>
      <c r="DN4" s="49" t="s">
        <v>267</v>
      </c>
      <c r="DO4" s="49" t="s">
        <v>269</v>
      </c>
      <c r="DP4" s="49" t="s">
        <v>268</v>
      </c>
      <c r="DQ4" s="49" t="s">
        <v>272</v>
      </c>
      <c r="DR4" s="49" t="s">
        <v>271</v>
      </c>
      <c r="DS4" s="49" t="s">
        <v>270</v>
      </c>
      <c r="DT4" s="49" t="s">
        <v>273</v>
      </c>
      <c r="DU4" s="49" t="s">
        <v>258</v>
      </c>
      <c r="DV4" s="49" t="s">
        <v>260</v>
      </c>
      <c r="DW4" s="49" t="s">
        <v>254</v>
      </c>
      <c r="DX4" s="52" t="s">
        <v>100</v>
      </c>
      <c r="DY4" s="52" t="s">
        <v>107</v>
      </c>
      <c r="DZ4" s="49" t="s">
        <v>275</v>
      </c>
      <c r="EA4" s="49" t="s">
        <v>276</v>
      </c>
      <c r="EB4" s="49" t="s">
        <v>277</v>
      </c>
      <c r="EC4" s="49" t="s">
        <v>278</v>
      </c>
      <c r="ED4" s="52" t="s">
        <v>97</v>
      </c>
      <c r="EE4" s="52" t="s">
        <v>89</v>
      </c>
      <c r="EF4" s="52" t="s">
        <v>94</v>
      </c>
      <c r="EG4" s="49" t="s">
        <v>281</v>
      </c>
      <c r="EH4" s="49" t="s">
        <v>282</v>
      </c>
      <c r="EI4" s="49" t="s">
        <v>236</v>
      </c>
      <c r="EJ4" s="49" t="s">
        <v>299</v>
      </c>
      <c r="EK4" s="51" t="s">
        <v>344</v>
      </c>
      <c r="EL4" s="49" t="s">
        <v>486</v>
      </c>
      <c r="EM4" s="49" t="s">
        <v>283</v>
      </c>
      <c r="EN4" s="49" t="s">
        <v>487</v>
      </c>
      <c r="EO4" s="51" t="s">
        <v>488</v>
      </c>
      <c r="EP4" s="49" t="s">
        <v>284</v>
      </c>
      <c r="EQ4" s="52" t="s">
        <v>285</v>
      </c>
      <c r="ER4" s="52" t="s">
        <v>286</v>
      </c>
      <c r="ES4" s="52" t="s">
        <v>287</v>
      </c>
      <c r="ET4" s="52" t="s">
        <v>288</v>
      </c>
      <c r="EU4" s="49" t="s">
        <v>289</v>
      </c>
      <c r="EV4" s="49" t="s">
        <v>290</v>
      </c>
      <c r="EW4" s="49" t="s">
        <v>291</v>
      </c>
      <c r="EX4" s="49" t="s">
        <v>292</v>
      </c>
      <c r="EY4" s="51" t="s">
        <v>345</v>
      </c>
      <c r="EZ4" s="49" t="s">
        <v>294</v>
      </c>
      <c r="FA4" s="53"/>
      <c r="FB4" s="49" t="s">
        <v>198</v>
      </c>
      <c r="FC4" s="49" t="s">
        <v>564</v>
      </c>
      <c r="FD4" s="49" t="s">
        <v>295</v>
      </c>
      <c r="FE4" s="49" t="s">
        <v>347</v>
      </c>
      <c r="FF4" s="49" t="s">
        <v>296</v>
      </c>
      <c r="FG4" s="40"/>
      <c r="FH4" s="41"/>
      <c r="FI4" s="42" t="s">
        <v>355</v>
      </c>
    </row>
    <row r="5" spans="1:165" s="18" customFormat="1" ht="15.75" customHeight="1">
      <c r="A5" s="74"/>
      <c r="B5" s="75">
        <v>112</v>
      </c>
      <c r="C5" s="172" t="s">
        <v>133</v>
      </c>
      <c r="D5" s="173" t="s">
        <v>70</v>
      </c>
      <c r="E5" s="174">
        <v>1982</v>
      </c>
      <c r="F5" s="173" t="s">
        <v>82</v>
      </c>
      <c r="G5" s="174">
        <v>1982</v>
      </c>
      <c r="H5" s="175">
        <v>0.5</v>
      </c>
      <c r="I5" s="176" t="s">
        <v>340</v>
      </c>
      <c r="J5" s="176" t="s">
        <v>340</v>
      </c>
      <c r="K5" s="176" t="s">
        <v>340</v>
      </c>
      <c r="L5" s="176" t="s">
        <v>340</v>
      </c>
      <c r="M5" s="89"/>
      <c r="N5" s="89"/>
      <c r="O5" s="89"/>
      <c r="P5" s="75">
        <v>4</v>
      </c>
      <c r="Q5" s="89"/>
      <c r="R5" s="75">
        <v>5</v>
      </c>
      <c r="S5" s="89"/>
      <c r="T5" s="177">
        <f aca="true" t="shared" si="0" ref="T5:T18">U5-H5</f>
        <v>0.09722222222222221</v>
      </c>
      <c r="U5" s="85">
        <v>0.5972222222222222</v>
      </c>
      <c r="V5" s="87">
        <f aca="true" t="shared" si="1" ref="V5:V18">SUM(M5:S5)</f>
        <v>9</v>
      </c>
      <c r="W5" s="86">
        <v>3</v>
      </c>
      <c r="X5" s="175">
        <v>0.6041666666666666</v>
      </c>
      <c r="Y5" s="75">
        <v>1</v>
      </c>
      <c r="Z5" s="178" t="s">
        <v>375</v>
      </c>
      <c r="AA5" s="178" t="s">
        <v>495</v>
      </c>
      <c r="AB5" s="75">
        <v>1</v>
      </c>
      <c r="AC5" s="178" t="s">
        <v>376</v>
      </c>
      <c r="AD5" s="178" t="s">
        <v>496</v>
      </c>
      <c r="AE5" s="75">
        <v>1</v>
      </c>
      <c r="AF5" s="178" t="s">
        <v>377</v>
      </c>
      <c r="AG5" s="178" t="s">
        <v>497</v>
      </c>
      <c r="AH5" s="75">
        <v>1</v>
      </c>
      <c r="AI5" s="178" t="s">
        <v>378</v>
      </c>
      <c r="AJ5" s="178" t="s">
        <v>498</v>
      </c>
      <c r="AK5" s="75">
        <v>1</v>
      </c>
      <c r="AL5" s="178" t="s">
        <v>379</v>
      </c>
      <c r="AM5" s="178" t="s">
        <v>501</v>
      </c>
      <c r="AN5" s="75">
        <v>1</v>
      </c>
      <c r="AO5" s="178" t="s">
        <v>380</v>
      </c>
      <c r="AP5" s="178" t="s">
        <v>499</v>
      </c>
      <c r="AQ5" s="75">
        <v>1</v>
      </c>
      <c r="AR5" s="178" t="s">
        <v>381</v>
      </c>
      <c r="AS5" s="178" t="s">
        <v>500</v>
      </c>
      <c r="AT5" s="178" t="s">
        <v>382</v>
      </c>
      <c r="AU5" s="178" t="s">
        <v>491</v>
      </c>
      <c r="AV5" s="84" t="s">
        <v>552</v>
      </c>
      <c r="AW5" s="85">
        <v>0.6305555555555555</v>
      </c>
      <c r="AX5" s="86">
        <v>1</v>
      </c>
      <c r="AY5" s="87">
        <v>30</v>
      </c>
      <c r="AZ5" s="87">
        <f aca="true" t="shared" si="2" ref="AZ5:AZ18">SUM(V5,AY5)</f>
        <v>39</v>
      </c>
      <c r="BA5" s="86">
        <v>1</v>
      </c>
      <c r="BB5" s="85"/>
      <c r="BC5" s="88"/>
      <c r="BD5" s="75">
        <v>2</v>
      </c>
      <c r="BE5" s="75">
        <v>2</v>
      </c>
      <c r="BF5" s="75">
        <v>2</v>
      </c>
      <c r="BG5" s="75">
        <v>2</v>
      </c>
      <c r="BH5" s="75">
        <v>2</v>
      </c>
      <c r="BI5" s="89"/>
      <c r="BJ5" s="75">
        <v>3</v>
      </c>
      <c r="BK5" s="75">
        <v>3</v>
      </c>
      <c r="BL5" s="75">
        <v>3</v>
      </c>
      <c r="BM5" s="75">
        <v>3</v>
      </c>
      <c r="BN5" s="89"/>
      <c r="BO5" s="89"/>
      <c r="BP5" s="89"/>
      <c r="BQ5" s="89"/>
      <c r="BR5" s="75">
        <v>4</v>
      </c>
      <c r="BS5" s="88"/>
      <c r="BT5" s="85">
        <v>0.7465277777777778</v>
      </c>
      <c r="BU5" s="90">
        <f aca="true" t="shared" si="3" ref="BU5:BU18">SUM(BD5:BR5)</f>
        <v>26</v>
      </c>
      <c r="BV5" s="90">
        <f aca="true" t="shared" si="4" ref="BV5:BV18">AZ5+BU5</f>
        <v>65</v>
      </c>
      <c r="BW5" s="86">
        <v>3</v>
      </c>
      <c r="BX5" s="85">
        <v>0.7576388888888889</v>
      </c>
      <c r="BY5" s="88">
        <v>0.011111111111111112</v>
      </c>
      <c r="BZ5" s="91" t="s">
        <v>340</v>
      </c>
      <c r="CA5" s="91" t="s">
        <v>340</v>
      </c>
      <c r="CB5" s="91" t="s">
        <v>340</v>
      </c>
      <c r="CC5" s="75">
        <v>2</v>
      </c>
      <c r="CD5" s="75">
        <v>4</v>
      </c>
      <c r="CE5" s="75">
        <v>4</v>
      </c>
      <c r="CF5" s="75">
        <v>7</v>
      </c>
      <c r="CG5" s="88">
        <v>0.15902777777777777</v>
      </c>
      <c r="CH5" s="85">
        <v>0.9166666666666666</v>
      </c>
      <c r="CI5" s="90">
        <f aca="true" t="shared" si="5" ref="CI5:CI18">SUM(CC5:CF5)</f>
        <v>17</v>
      </c>
      <c r="CJ5" s="90">
        <f aca="true" t="shared" si="6" ref="CJ5:CJ18">BV5+CI5</f>
        <v>82</v>
      </c>
      <c r="CK5" s="86">
        <v>2</v>
      </c>
      <c r="CL5" s="85">
        <v>0.9291666666666667</v>
      </c>
      <c r="CM5" s="88">
        <f>CL5-CH5</f>
        <v>0.012500000000000067</v>
      </c>
      <c r="CN5" s="91" t="s">
        <v>340</v>
      </c>
      <c r="CO5" s="91" t="s">
        <v>340</v>
      </c>
      <c r="CP5" s="91" t="s">
        <v>340</v>
      </c>
      <c r="CQ5" s="91" t="s">
        <v>340</v>
      </c>
      <c r="CR5" s="75">
        <v>5</v>
      </c>
      <c r="CS5" s="75">
        <v>5</v>
      </c>
      <c r="CT5" s="75">
        <v>6</v>
      </c>
      <c r="CU5" s="75">
        <v>4</v>
      </c>
      <c r="CV5" s="88">
        <v>0.14722222222222223</v>
      </c>
      <c r="CW5" s="85">
        <v>0.0763888888888889</v>
      </c>
      <c r="CX5" s="90">
        <f aca="true" t="shared" si="7" ref="CX5:CX18">SUM(CR5:CU5)</f>
        <v>20</v>
      </c>
      <c r="CY5" s="90">
        <f aca="true" t="shared" si="8" ref="CY5:CY18">CJ5+CX5</f>
        <v>102</v>
      </c>
      <c r="CZ5" s="86">
        <v>1</v>
      </c>
      <c r="DA5" s="85">
        <v>0.09722222222222222</v>
      </c>
      <c r="DB5" s="88">
        <f aca="true" t="shared" si="9" ref="DB5:DB16">DA5-CW5</f>
        <v>0.02083333333333333</v>
      </c>
      <c r="DC5" s="91" t="s">
        <v>340</v>
      </c>
      <c r="DD5" s="75">
        <v>2</v>
      </c>
      <c r="DE5" s="89"/>
      <c r="DF5" s="89"/>
      <c r="DG5" s="89"/>
      <c r="DH5" s="89"/>
      <c r="DI5" s="75">
        <v>2</v>
      </c>
      <c r="DJ5" s="75">
        <v>2</v>
      </c>
      <c r="DK5" s="75">
        <v>2</v>
      </c>
      <c r="DL5" s="75">
        <v>2</v>
      </c>
      <c r="DM5" s="75">
        <v>2</v>
      </c>
      <c r="DN5" s="75">
        <v>2</v>
      </c>
      <c r="DO5" s="75">
        <v>2</v>
      </c>
      <c r="DP5" s="75">
        <v>1</v>
      </c>
      <c r="DQ5" s="75">
        <v>2</v>
      </c>
      <c r="DR5" s="75">
        <v>2</v>
      </c>
      <c r="DS5" s="75">
        <v>1</v>
      </c>
      <c r="DT5" s="75">
        <v>1</v>
      </c>
      <c r="DU5" s="89"/>
      <c r="DV5" s="89"/>
      <c r="DW5" s="90">
        <f aca="true" t="shared" si="10" ref="DW5:DW18">SUM(DD5:DV5)</f>
        <v>23</v>
      </c>
      <c r="DX5" s="91" t="s">
        <v>340</v>
      </c>
      <c r="DY5" s="91" t="s">
        <v>340</v>
      </c>
      <c r="DZ5" s="75">
        <v>6</v>
      </c>
      <c r="EA5" s="89"/>
      <c r="EB5" s="89"/>
      <c r="EC5" s="89"/>
      <c r="ED5" s="91" t="s">
        <v>340</v>
      </c>
      <c r="EE5" s="91" t="s">
        <v>340</v>
      </c>
      <c r="EF5" s="91" t="s">
        <v>340</v>
      </c>
      <c r="EG5" s="85">
        <v>0.3729166666666666</v>
      </c>
      <c r="EH5" s="90">
        <f aca="true" t="shared" si="11" ref="EH5:EH18">SUM(DZ5:EC5)</f>
        <v>6</v>
      </c>
      <c r="EI5" s="90">
        <f aca="true" t="shared" si="12" ref="EI5:EI18">CY5+DW5+EH5</f>
        <v>131</v>
      </c>
      <c r="EJ5" s="86">
        <v>1</v>
      </c>
      <c r="EK5" s="88">
        <f aca="true" t="shared" si="13" ref="EK5:EK14">EL5-EG5</f>
        <v>0.007638888888888917</v>
      </c>
      <c r="EL5" s="85">
        <v>0.38055555555555554</v>
      </c>
      <c r="EM5" s="87">
        <v>0</v>
      </c>
      <c r="EN5" s="85">
        <v>0.3902777777777778</v>
      </c>
      <c r="EO5" s="88">
        <f aca="true" t="shared" si="14" ref="EO5:EO14">EN5-EL5</f>
        <v>0.009722222222222243</v>
      </c>
      <c r="EP5" s="85">
        <v>0.3923611111111111</v>
      </c>
      <c r="EQ5" s="176" t="s">
        <v>340</v>
      </c>
      <c r="ER5" s="176" t="s">
        <v>340</v>
      </c>
      <c r="ES5" s="176" t="s">
        <v>340</v>
      </c>
      <c r="ET5" s="176" t="s">
        <v>340</v>
      </c>
      <c r="EU5" s="75">
        <v>2</v>
      </c>
      <c r="EV5" s="75">
        <v>2</v>
      </c>
      <c r="EW5" s="75">
        <v>2</v>
      </c>
      <c r="EX5" s="75">
        <v>2</v>
      </c>
      <c r="EY5" s="88">
        <f>FE5-EP5</f>
        <v>0.060416666666666674</v>
      </c>
      <c r="EZ5" s="90">
        <f aca="true" t="shared" si="15" ref="EZ5:EZ18">SUM(EU5:EX5)</f>
        <v>8</v>
      </c>
      <c r="FA5" s="93"/>
      <c r="FB5" s="75">
        <v>21</v>
      </c>
      <c r="FC5" s="75">
        <v>-10</v>
      </c>
      <c r="FD5" s="94">
        <f aca="true" t="shared" si="16" ref="FD5:FD18">EI5+EM5+EZ5+FC5</f>
        <v>129</v>
      </c>
      <c r="FE5" s="85">
        <v>0.4527777777777778</v>
      </c>
      <c r="FF5" s="86">
        <f>RANK(FG5,$FG$5:$FG$18,0)</f>
        <v>1</v>
      </c>
      <c r="FG5" s="95">
        <f aca="true" t="shared" si="17" ref="FG5:FG18">FB5*1000+FD5</f>
        <v>21129</v>
      </c>
      <c r="FH5" s="61" t="s">
        <v>349</v>
      </c>
      <c r="FI5" s="62"/>
    </row>
    <row r="6" spans="1:165" s="18" customFormat="1" ht="15.75" customHeight="1">
      <c r="A6" s="157"/>
      <c r="B6" s="97">
        <v>101</v>
      </c>
      <c r="C6" s="179" t="s">
        <v>43</v>
      </c>
      <c r="D6" s="158" t="s">
        <v>33</v>
      </c>
      <c r="E6" s="159">
        <v>1985</v>
      </c>
      <c r="F6" s="158" t="s">
        <v>28</v>
      </c>
      <c r="G6" s="159">
        <v>1989</v>
      </c>
      <c r="H6" s="154">
        <v>0.5</v>
      </c>
      <c r="I6" s="155" t="s">
        <v>340</v>
      </c>
      <c r="J6" s="155" t="s">
        <v>340</v>
      </c>
      <c r="K6" s="155" t="s">
        <v>340</v>
      </c>
      <c r="L6" s="155" t="s">
        <v>340</v>
      </c>
      <c r="M6" s="109"/>
      <c r="N6" s="109"/>
      <c r="O6" s="97">
        <v>4</v>
      </c>
      <c r="P6" s="97">
        <v>4</v>
      </c>
      <c r="Q6" s="109"/>
      <c r="R6" s="109"/>
      <c r="S6" s="109"/>
      <c r="T6" s="126">
        <f t="shared" si="0"/>
        <v>0.10416666666666663</v>
      </c>
      <c r="U6" s="105">
        <v>0.6041666666666666</v>
      </c>
      <c r="V6" s="107">
        <f t="shared" si="1"/>
        <v>8</v>
      </c>
      <c r="W6" s="106">
        <v>6</v>
      </c>
      <c r="X6" s="154">
        <v>0.6041666666666666</v>
      </c>
      <c r="Y6" s="97">
        <v>4</v>
      </c>
      <c r="Z6" s="180" t="s">
        <v>397</v>
      </c>
      <c r="AA6" s="180" t="s">
        <v>477</v>
      </c>
      <c r="AB6" s="97">
        <v>4</v>
      </c>
      <c r="AC6" s="180" t="s">
        <v>398</v>
      </c>
      <c r="AD6" s="180" t="s">
        <v>478</v>
      </c>
      <c r="AE6" s="97">
        <v>4</v>
      </c>
      <c r="AF6" s="180" t="s">
        <v>399</v>
      </c>
      <c r="AG6" s="180" t="s">
        <v>479</v>
      </c>
      <c r="AH6" s="97">
        <v>4</v>
      </c>
      <c r="AI6" s="180" t="s">
        <v>400</v>
      </c>
      <c r="AJ6" s="180" t="s">
        <v>480</v>
      </c>
      <c r="AK6" s="97">
        <v>4</v>
      </c>
      <c r="AL6" s="180" t="s">
        <v>401</v>
      </c>
      <c r="AM6" s="180" t="s">
        <v>482</v>
      </c>
      <c r="AN6" s="97">
        <v>4</v>
      </c>
      <c r="AO6" s="180" t="s">
        <v>402</v>
      </c>
      <c r="AP6" s="180" t="s">
        <v>481</v>
      </c>
      <c r="AQ6" s="97">
        <v>4</v>
      </c>
      <c r="AR6" s="180" t="s">
        <v>403</v>
      </c>
      <c r="AS6" s="180" t="s">
        <v>483</v>
      </c>
      <c r="AT6" s="180" t="s">
        <v>404</v>
      </c>
      <c r="AU6" s="180" t="s">
        <v>484</v>
      </c>
      <c r="AV6" s="104" t="s">
        <v>554</v>
      </c>
      <c r="AW6" s="105">
        <v>0.6333333333333333</v>
      </c>
      <c r="AX6" s="106">
        <v>4</v>
      </c>
      <c r="AY6" s="107">
        <v>20</v>
      </c>
      <c r="AZ6" s="107">
        <f t="shared" si="2"/>
        <v>28</v>
      </c>
      <c r="BA6" s="106">
        <v>4</v>
      </c>
      <c r="BB6" s="105">
        <v>0.6534722222222222</v>
      </c>
      <c r="BC6" s="108">
        <f>BB6-AW6</f>
        <v>0.02013888888888893</v>
      </c>
      <c r="BD6" s="97">
        <v>2</v>
      </c>
      <c r="BE6" s="97">
        <v>2</v>
      </c>
      <c r="BF6" s="97">
        <v>2</v>
      </c>
      <c r="BG6" s="97">
        <v>2</v>
      </c>
      <c r="BH6" s="97">
        <v>2</v>
      </c>
      <c r="BI6" s="97">
        <v>3</v>
      </c>
      <c r="BJ6" s="109"/>
      <c r="BK6" s="97">
        <v>3</v>
      </c>
      <c r="BL6" s="97">
        <v>3</v>
      </c>
      <c r="BM6" s="109"/>
      <c r="BN6" s="97">
        <v>4</v>
      </c>
      <c r="BO6" s="97">
        <v>4</v>
      </c>
      <c r="BP6" s="97">
        <v>4</v>
      </c>
      <c r="BQ6" s="97">
        <v>4</v>
      </c>
      <c r="BR6" s="97">
        <v>4</v>
      </c>
      <c r="BS6" s="108">
        <f>BT6-BB6</f>
        <v>0.1020833333333333</v>
      </c>
      <c r="BT6" s="105">
        <v>0.7555555555555555</v>
      </c>
      <c r="BU6" s="110">
        <f t="shared" si="3"/>
        <v>39</v>
      </c>
      <c r="BV6" s="110">
        <f t="shared" si="4"/>
        <v>67</v>
      </c>
      <c r="BW6" s="106">
        <v>2</v>
      </c>
      <c r="BX6" s="105">
        <v>0.775</v>
      </c>
      <c r="BY6" s="108">
        <v>0.019444444444444445</v>
      </c>
      <c r="BZ6" s="111" t="s">
        <v>340</v>
      </c>
      <c r="CA6" s="111" t="s">
        <v>340</v>
      </c>
      <c r="CB6" s="111" t="s">
        <v>340</v>
      </c>
      <c r="CC6" s="109"/>
      <c r="CD6" s="97">
        <v>4</v>
      </c>
      <c r="CE6" s="97">
        <v>4</v>
      </c>
      <c r="CF6" s="109"/>
      <c r="CG6" s="108">
        <v>0.16666666666666666</v>
      </c>
      <c r="CH6" s="105">
        <v>0.9416666666666668</v>
      </c>
      <c r="CI6" s="110">
        <f t="shared" si="5"/>
        <v>8</v>
      </c>
      <c r="CJ6" s="110">
        <f t="shared" si="6"/>
        <v>75</v>
      </c>
      <c r="CK6" s="106">
        <v>3</v>
      </c>
      <c r="CL6" s="105">
        <v>0.967361111111111</v>
      </c>
      <c r="CM6" s="108">
        <f>CL6-CH6</f>
        <v>0.025694444444444242</v>
      </c>
      <c r="CN6" s="111" t="s">
        <v>340</v>
      </c>
      <c r="CO6" s="111" t="s">
        <v>340</v>
      </c>
      <c r="CP6" s="111" t="s">
        <v>340</v>
      </c>
      <c r="CQ6" s="111" t="s">
        <v>340</v>
      </c>
      <c r="CR6" s="97">
        <v>5</v>
      </c>
      <c r="CS6" s="97">
        <v>5</v>
      </c>
      <c r="CT6" s="97">
        <v>6</v>
      </c>
      <c r="CU6" s="97">
        <v>4</v>
      </c>
      <c r="CV6" s="108">
        <v>0.19444444444444445</v>
      </c>
      <c r="CW6" s="105">
        <v>0.16180555555555556</v>
      </c>
      <c r="CX6" s="110">
        <f t="shared" si="7"/>
        <v>20</v>
      </c>
      <c r="CY6" s="110">
        <f t="shared" si="8"/>
        <v>95</v>
      </c>
      <c r="CZ6" s="106">
        <v>3</v>
      </c>
      <c r="DA6" s="105">
        <v>0.18819444444444444</v>
      </c>
      <c r="DB6" s="108">
        <f t="shared" si="9"/>
        <v>0.02638888888888888</v>
      </c>
      <c r="DC6" s="111" t="s">
        <v>340</v>
      </c>
      <c r="DD6" s="97">
        <v>2</v>
      </c>
      <c r="DE6" s="109"/>
      <c r="DF6" s="109"/>
      <c r="DG6" s="109"/>
      <c r="DH6" s="109"/>
      <c r="DI6" s="97">
        <v>2</v>
      </c>
      <c r="DJ6" s="109"/>
      <c r="DK6" s="97">
        <v>2</v>
      </c>
      <c r="DL6" s="109"/>
      <c r="DM6" s="109"/>
      <c r="DN6" s="109"/>
      <c r="DO6" s="97">
        <v>2</v>
      </c>
      <c r="DP6" s="109"/>
      <c r="DQ6" s="109"/>
      <c r="DR6" s="109"/>
      <c r="DS6" s="109"/>
      <c r="DT6" s="109"/>
      <c r="DU6" s="109"/>
      <c r="DV6" s="109"/>
      <c r="DW6" s="110">
        <f t="shared" si="10"/>
        <v>8</v>
      </c>
      <c r="DX6" s="111" t="s">
        <v>340</v>
      </c>
      <c r="DY6" s="111" t="s">
        <v>340</v>
      </c>
      <c r="DZ6" s="97">
        <v>6</v>
      </c>
      <c r="EA6" s="109"/>
      <c r="EB6" s="109"/>
      <c r="EC6" s="109"/>
      <c r="ED6" s="111" t="s">
        <v>340</v>
      </c>
      <c r="EE6" s="111" t="s">
        <v>340</v>
      </c>
      <c r="EF6" s="111" t="s">
        <v>340</v>
      </c>
      <c r="EG6" s="105">
        <v>0.38680555555555557</v>
      </c>
      <c r="EH6" s="110">
        <f t="shared" si="11"/>
        <v>6</v>
      </c>
      <c r="EI6" s="110">
        <f t="shared" si="12"/>
        <v>109</v>
      </c>
      <c r="EJ6" s="106">
        <v>2</v>
      </c>
      <c r="EK6" s="108">
        <f t="shared" si="13"/>
        <v>0.00347222222222221</v>
      </c>
      <c r="EL6" s="105">
        <v>0.3902777777777778</v>
      </c>
      <c r="EM6" s="107">
        <v>0</v>
      </c>
      <c r="EN6" s="105">
        <v>0.40625</v>
      </c>
      <c r="EO6" s="108">
        <f t="shared" si="14"/>
        <v>0.01597222222222222</v>
      </c>
      <c r="EP6" s="105">
        <v>0.4173611111111111</v>
      </c>
      <c r="EQ6" s="155" t="s">
        <v>340</v>
      </c>
      <c r="ER6" s="155" t="s">
        <v>340</v>
      </c>
      <c r="ES6" s="155" t="s">
        <v>340</v>
      </c>
      <c r="ET6" s="155" t="s">
        <v>340</v>
      </c>
      <c r="EU6" s="97">
        <v>2</v>
      </c>
      <c r="EV6" s="97">
        <v>2</v>
      </c>
      <c r="EW6" s="97">
        <v>2</v>
      </c>
      <c r="EX6" s="97">
        <v>2</v>
      </c>
      <c r="EY6" s="108">
        <f>FE6-EP6</f>
        <v>0.07152777777777775</v>
      </c>
      <c r="EZ6" s="110">
        <f t="shared" si="15"/>
        <v>8</v>
      </c>
      <c r="FA6" s="115"/>
      <c r="FB6" s="97">
        <v>21</v>
      </c>
      <c r="FC6" s="97"/>
      <c r="FD6" s="116">
        <f t="shared" si="16"/>
        <v>117</v>
      </c>
      <c r="FE6" s="105">
        <v>0.4888888888888889</v>
      </c>
      <c r="FF6" s="106">
        <f>RANK(FG6,$FG$5:$FG$18,0)</f>
        <v>2</v>
      </c>
      <c r="FG6" s="117">
        <f t="shared" si="17"/>
        <v>21117</v>
      </c>
      <c r="FH6" s="60" t="s">
        <v>350</v>
      </c>
      <c r="FI6" s="37">
        <v>1</v>
      </c>
    </row>
    <row r="7" spans="1:165" s="18" customFormat="1" ht="15.75" customHeight="1">
      <c r="A7" s="157"/>
      <c r="B7" s="97">
        <v>104</v>
      </c>
      <c r="C7" s="179" t="s">
        <v>145</v>
      </c>
      <c r="D7" s="158" t="s">
        <v>189</v>
      </c>
      <c r="E7" s="159">
        <v>1986</v>
      </c>
      <c r="F7" s="158" t="s">
        <v>64</v>
      </c>
      <c r="G7" s="159">
        <v>1976</v>
      </c>
      <c r="H7" s="154">
        <v>0.5</v>
      </c>
      <c r="I7" s="155" t="s">
        <v>340</v>
      </c>
      <c r="J7" s="155" t="s">
        <v>340</v>
      </c>
      <c r="K7" s="155" t="s">
        <v>340</v>
      </c>
      <c r="L7" s="155" t="s">
        <v>340</v>
      </c>
      <c r="M7" s="97">
        <v>1</v>
      </c>
      <c r="N7" s="109"/>
      <c r="O7" s="97">
        <v>4</v>
      </c>
      <c r="P7" s="109"/>
      <c r="Q7" s="97">
        <v>2</v>
      </c>
      <c r="R7" s="109"/>
      <c r="S7" s="97">
        <v>7</v>
      </c>
      <c r="T7" s="126">
        <f t="shared" si="0"/>
        <v>0.09375</v>
      </c>
      <c r="U7" s="105">
        <v>0.59375</v>
      </c>
      <c r="V7" s="107">
        <f t="shared" si="1"/>
        <v>14</v>
      </c>
      <c r="W7" s="106">
        <v>2</v>
      </c>
      <c r="X7" s="154">
        <v>0.6041666666666666</v>
      </c>
      <c r="Y7" s="97">
        <v>2</v>
      </c>
      <c r="Z7" s="180" t="s">
        <v>383</v>
      </c>
      <c r="AA7" s="180" t="s">
        <v>503</v>
      </c>
      <c r="AB7" s="97">
        <v>2</v>
      </c>
      <c r="AC7" s="180" t="s">
        <v>376</v>
      </c>
      <c r="AD7" s="180" t="s">
        <v>504</v>
      </c>
      <c r="AE7" s="97">
        <v>2</v>
      </c>
      <c r="AF7" s="180" t="s">
        <v>384</v>
      </c>
      <c r="AG7" s="180" t="s">
        <v>505</v>
      </c>
      <c r="AH7" s="97">
        <v>2</v>
      </c>
      <c r="AI7" s="180" t="s">
        <v>506</v>
      </c>
      <c r="AJ7" s="180" t="s">
        <v>507</v>
      </c>
      <c r="AK7" s="97">
        <v>2</v>
      </c>
      <c r="AL7" s="180" t="s">
        <v>385</v>
      </c>
      <c r="AM7" s="180" t="s">
        <v>507</v>
      </c>
      <c r="AN7" s="97">
        <v>2</v>
      </c>
      <c r="AO7" s="180" t="s">
        <v>386</v>
      </c>
      <c r="AP7" s="180" t="s">
        <v>504</v>
      </c>
      <c r="AQ7" s="97">
        <v>2</v>
      </c>
      <c r="AR7" s="180" t="s">
        <v>387</v>
      </c>
      <c r="AS7" s="180" t="s">
        <v>508</v>
      </c>
      <c r="AT7" s="180" t="s">
        <v>388</v>
      </c>
      <c r="AU7" s="180" t="s">
        <v>509</v>
      </c>
      <c r="AV7" s="104" t="s">
        <v>553</v>
      </c>
      <c r="AW7" s="105">
        <v>0.63125</v>
      </c>
      <c r="AX7" s="106">
        <v>2</v>
      </c>
      <c r="AY7" s="107">
        <v>25</v>
      </c>
      <c r="AZ7" s="107">
        <f t="shared" si="2"/>
        <v>39</v>
      </c>
      <c r="BA7" s="106">
        <v>2</v>
      </c>
      <c r="BB7" s="105"/>
      <c r="BC7" s="108"/>
      <c r="BD7" s="97">
        <v>2</v>
      </c>
      <c r="BE7" s="97">
        <v>2</v>
      </c>
      <c r="BF7" s="97">
        <v>2</v>
      </c>
      <c r="BG7" s="97">
        <v>2</v>
      </c>
      <c r="BH7" s="97">
        <v>2</v>
      </c>
      <c r="BI7" s="97">
        <v>3</v>
      </c>
      <c r="BJ7" s="109"/>
      <c r="BK7" s="97">
        <v>3</v>
      </c>
      <c r="BL7" s="97">
        <v>3</v>
      </c>
      <c r="BM7" s="97">
        <v>3</v>
      </c>
      <c r="BN7" s="97">
        <v>4</v>
      </c>
      <c r="BO7" s="97">
        <v>4</v>
      </c>
      <c r="BP7" s="109"/>
      <c r="BQ7" s="97">
        <v>4</v>
      </c>
      <c r="BR7" s="97">
        <v>4</v>
      </c>
      <c r="BS7" s="108"/>
      <c r="BT7" s="105">
        <v>0.8333333333333334</v>
      </c>
      <c r="BU7" s="110">
        <f t="shared" si="3"/>
        <v>38</v>
      </c>
      <c r="BV7" s="110">
        <f t="shared" si="4"/>
        <v>77</v>
      </c>
      <c r="BW7" s="106">
        <v>1</v>
      </c>
      <c r="BX7" s="105">
        <v>0.8541666666666666</v>
      </c>
      <c r="BY7" s="108">
        <v>0.020833333333333332</v>
      </c>
      <c r="BZ7" s="111" t="s">
        <v>340</v>
      </c>
      <c r="CA7" s="111" t="s">
        <v>340</v>
      </c>
      <c r="CB7" s="111" t="s">
        <v>340</v>
      </c>
      <c r="CC7" s="109"/>
      <c r="CD7" s="109"/>
      <c r="CE7" s="97">
        <v>4</v>
      </c>
      <c r="CF7" s="97">
        <v>7</v>
      </c>
      <c r="CG7" s="108">
        <v>0.19305555555555554</v>
      </c>
      <c r="CH7" s="105">
        <v>0.04722222222222222</v>
      </c>
      <c r="CI7" s="110">
        <f t="shared" si="5"/>
        <v>11</v>
      </c>
      <c r="CJ7" s="110">
        <f t="shared" si="6"/>
        <v>88</v>
      </c>
      <c r="CK7" s="106">
        <v>1</v>
      </c>
      <c r="CL7" s="105">
        <v>0.052083333333333336</v>
      </c>
      <c r="CM7" s="108">
        <f>CL7-CH7</f>
        <v>0.004861111111111115</v>
      </c>
      <c r="CN7" s="111" t="s">
        <v>340</v>
      </c>
      <c r="CO7" s="111" t="s">
        <v>340</v>
      </c>
      <c r="CP7" s="111" t="s">
        <v>340</v>
      </c>
      <c r="CQ7" s="111" t="s">
        <v>340</v>
      </c>
      <c r="CR7" s="97">
        <v>5</v>
      </c>
      <c r="CS7" s="97">
        <v>5</v>
      </c>
      <c r="CT7" s="109"/>
      <c r="CU7" s="97">
        <v>4</v>
      </c>
      <c r="CV7" s="108">
        <f aca="true" t="shared" si="18" ref="CV7:CV12">CW7-CL7</f>
        <v>0.25625000000000003</v>
      </c>
      <c r="CW7" s="105">
        <v>0.30833333333333335</v>
      </c>
      <c r="CX7" s="110">
        <f t="shared" si="7"/>
        <v>14</v>
      </c>
      <c r="CY7" s="110">
        <f t="shared" si="8"/>
        <v>102</v>
      </c>
      <c r="CZ7" s="106">
        <v>2</v>
      </c>
      <c r="DA7" s="105">
        <v>0.32430555555555557</v>
      </c>
      <c r="DB7" s="108">
        <f t="shared" si="9"/>
        <v>0.01597222222222222</v>
      </c>
      <c r="DC7" s="111" t="s">
        <v>340</v>
      </c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10">
        <f t="shared" si="10"/>
        <v>0</v>
      </c>
      <c r="DX7" s="111" t="s">
        <v>340</v>
      </c>
      <c r="DY7" s="111" t="s">
        <v>340</v>
      </c>
      <c r="DZ7" s="109"/>
      <c r="EA7" s="109"/>
      <c r="EB7" s="109"/>
      <c r="EC7" s="109"/>
      <c r="ED7" s="111" t="s">
        <v>340</v>
      </c>
      <c r="EE7" s="111" t="s">
        <v>340</v>
      </c>
      <c r="EF7" s="111" t="s">
        <v>340</v>
      </c>
      <c r="EG7" s="105">
        <v>0.4451388888888889</v>
      </c>
      <c r="EH7" s="110">
        <f t="shared" si="11"/>
        <v>0</v>
      </c>
      <c r="EI7" s="110">
        <f t="shared" si="12"/>
        <v>102</v>
      </c>
      <c r="EJ7" s="106">
        <v>3</v>
      </c>
      <c r="EK7" s="108">
        <f t="shared" si="13"/>
        <v>0.006249999999999978</v>
      </c>
      <c r="EL7" s="105">
        <v>0.4513888888888889</v>
      </c>
      <c r="EM7" s="107">
        <v>0</v>
      </c>
      <c r="EN7" s="105">
        <v>0.46875</v>
      </c>
      <c r="EO7" s="108">
        <f t="shared" si="14"/>
        <v>0.017361111111111105</v>
      </c>
      <c r="EP7" s="105">
        <v>0.47222222222222227</v>
      </c>
      <c r="EQ7" s="155" t="s">
        <v>340</v>
      </c>
      <c r="ER7" s="155" t="s">
        <v>340</v>
      </c>
      <c r="ES7" s="155" t="s">
        <v>340</v>
      </c>
      <c r="ET7" s="155" t="s">
        <v>340</v>
      </c>
      <c r="EU7" s="109"/>
      <c r="EV7" s="109"/>
      <c r="EW7" s="109"/>
      <c r="EX7" s="109"/>
      <c r="EY7" s="108">
        <f>FE7-EP7</f>
        <v>0.027777777777777735</v>
      </c>
      <c r="EZ7" s="110">
        <f t="shared" si="15"/>
        <v>0</v>
      </c>
      <c r="FA7" s="115"/>
      <c r="FB7" s="97">
        <v>21</v>
      </c>
      <c r="FC7" s="97"/>
      <c r="FD7" s="116">
        <f t="shared" si="16"/>
        <v>102</v>
      </c>
      <c r="FE7" s="105">
        <v>0.5</v>
      </c>
      <c r="FF7" s="106">
        <f>RANK(FG7,$FG$5:$FG$18,0)</f>
        <v>3</v>
      </c>
      <c r="FG7" s="117">
        <f t="shared" si="17"/>
        <v>21102</v>
      </c>
      <c r="FH7" s="36" t="s">
        <v>349</v>
      </c>
      <c r="FI7" s="35"/>
    </row>
    <row r="8" spans="1:165" s="18" customFormat="1" ht="15.75" customHeight="1">
      <c r="A8" s="157"/>
      <c r="B8" s="97">
        <v>109</v>
      </c>
      <c r="C8" s="181" t="s">
        <v>50</v>
      </c>
      <c r="D8" s="99" t="s">
        <v>119</v>
      </c>
      <c r="E8" s="159">
        <v>1984</v>
      </c>
      <c r="F8" s="99" t="s">
        <v>108</v>
      </c>
      <c r="G8" s="159">
        <v>1975</v>
      </c>
      <c r="H8" s="154">
        <v>0.5</v>
      </c>
      <c r="I8" s="160" t="s">
        <v>340</v>
      </c>
      <c r="J8" s="155" t="s">
        <v>340</v>
      </c>
      <c r="K8" s="155" t="s">
        <v>340</v>
      </c>
      <c r="L8" s="155" t="s">
        <v>340</v>
      </c>
      <c r="M8" s="109"/>
      <c r="N8" s="109"/>
      <c r="O8" s="109"/>
      <c r="P8" s="97">
        <v>4</v>
      </c>
      <c r="Q8" s="109"/>
      <c r="R8" s="97">
        <v>5</v>
      </c>
      <c r="S8" s="97">
        <v>7</v>
      </c>
      <c r="T8" s="126">
        <f t="shared" si="0"/>
        <v>0.13541666666666663</v>
      </c>
      <c r="U8" s="105">
        <v>0.6354166666666666</v>
      </c>
      <c r="V8" s="107">
        <f t="shared" si="1"/>
        <v>16</v>
      </c>
      <c r="W8" s="106">
        <v>1</v>
      </c>
      <c r="X8" s="182">
        <v>0.6361111111111112</v>
      </c>
      <c r="Y8" s="97">
        <v>13</v>
      </c>
      <c r="Z8" s="180" t="s">
        <v>356</v>
      </c>
      <c r="AA8" s="180" t="s">
        <v>460</v>
      </c>
      <c r="AB8" s="97">
        <v>13</v>
      </c>
      <c r="AC8" s="180" t="s">
        <v>357</v>
      </c>
      <c r="AD8" s="180" t="s">
        <v>453</v>
      </c>
      <c r="AE8" s="97">
        <v>13</v>
      </c>
      <c r="AF8" s="180" t="s">
        <v>369</v>
      </c>
      <c r="AG8" s="180" t="s">
        <v>454</v>
      </c>
      <c r="AH8" s="97">
        <v>13</v>
      </c>
      <c r="AI8" s="180" t="s">
        <v>370</v>
      </c>
      <c r="AJ8" s="180" t="s">
        <v>455</v>
      </c>
      <c r="AK8" s="97">
        <v>13</v>
      </c>
      <c r="AL8" s="180" t="s">
        <v>371</v>
      </c>
      <c r="AM8" s="180" t="s">
        <v>456</v>
      </c>
      <c r="AN8" s="97">
        <v>13</v>
      </c>
      <c r="AO8" s="180" t="s">
        <v>372</v>
      </c>
      <c r="AP8" s="180" t="s">
        <v>457</v>
      </c>
      <c r="AQ8" s="97">
        <v>13</v>
      </c>
      <c r="AR8" s="180" t="s">
        <v>373</v>
      </c>
      <c r="AS8" s="180" t="s">
        <v>458</v>
      </c>
      <c r="AT8" s="180" t="s">
        <v>374</v>
      </c>
      <c r="AU8" s="180" t="s">
        <v>459</v>
      </c>
      <c r="AV8" s="104" t="s">
        <v>542</v>
      </c>
      <c r="AW8" s="105">
        <v>0.6715277777777778</v>
      </c>
      <c r="AX8" s="106">
        <v>13</v>
      </c>
      <c r="AY8" s="107">
        <v>11</v>
      </c>
      <c r="AZ8" s="107">
        <f t="shared" si="2"/>
        <v>27</v>
      </c>
      <c r="BA8" s="106">
        <v>6</v>
      </c>
      <c r="BB8" s="105"/>
      <c r="BC8" s="108"/>
      <c r="BD8" s="109"/>
      <c r="BE8" s="109"/>
      <c r="BF8" s="97">
        <v>2</v>
      </c>
      <c r="BG8" s="97">
        <v>2</v>
      </c>
      <c r="BH8" s="97">
        <v>2</v>
      </c>
      <c r="BI8" s="109"/>
      <c r="BJ8" s="109"/>
      <c r="BK8" s="97">
        <v>3</v>
      </c>
      <c r="BL8" s="97">
        <v>3</v>
      </c>
      <c r="BM8" s="97">
        <v>3</v>
      </c>
      <c r="BN8" s="97">
        <v>4</v>
      </c>
      <c r="BO8" s="109"/>
      <c r="BP8" s="109"/>
      <c r="BQ8" s="97">
        <v>4</v>
      </c>
      <c r="BR8" s="97">
        <v>4</v>
      </c>
      <c r="BS8" s="108"/>
      <c r="BT8" s="105">
        <v>0.7729166666666667</v>
      </c>
      <c r="BU8" s="110">
        <f t="shared" si="3"/>
        <v>27</v>
      </c>
      <c r="BV8" s="110">
        <f t="shared" si="4"/>
        <v>54</v>
      </c>
      <c r="BW8" s="106">
        <v>9</v>
      </c>
      <c r="BX8" s="105">
        <v>0.7840277777777778</v>
      </c>
      <c r="BY8" s="108">
        <v>0.011111111111111112</v>
      </c>
      <c r="BZ8" s="111" t="s">
        <v>340</v>
      </c>
      <c r="CA8" s="111" t="s">
        <v>340</v>
      </c>
      <c r="CB8" s="111" t="s">
        <v>340</v>
      </c>
      <c r="CC8" s="97">
        <v>2</v>
      </c>
      <c r="CD8" s="97">
        <v>4</v>
      </c>
      <c r="CE8" s="97">
        <v>4</v>
      </c>
      <c r="CF8" s="97">
        <v>7</v>
      </c>
      <c r="CG8" s="108">
        <v>0.2236111111111111</v>
      </c>
      <c r="CH8" s="105">
        <v>0.007638888888888889</v>
      </c>
      <c r="CI8" s="110">
        <f t="shared" si="5"/>
        <v>17</v>
      </c>
      <c r="CJ8" s="110">
        <f t="shared" si="6"/>
        <v>71</v>
      </c>
      <c r="CK8" s="106">
        <v>5</v>
      </c>
      <c r="CL8" s="105">
        <v>0.027777777777777776</v>
      </c>
      <c r="CM8" s="108">
        <f>CL8-CH8</f>
        <v>0.020138888888888887</v>
      </c>
      <c r="CN8" s="111" t="s">
        <v>340</v>
      </c>
      <c r="CO8" s="111" t="s">
        <v>340</v>
      </c>
      <c r="CP8" s="111" t="s">
        <v>340</v>
      </c>
      <c r="CQ8" s="111" t="s">
        <v>340</v>
      </c>
      <c r="CR8" s="109"/>
      <c r="CS8" s="97">
        <v>5</v>
      </c>
      <c r="CT8" s="109"/>
      <c r="CU8" s="97">
        <v>4</v>
      </c>
      <c r="CV8" s="108">
        <f t="shared" si="18"/>
        <v>0.15208333333333335</v>
      </c>
      <c r="CW8" s="105">
        <v>0.1798611111111111</v>
      </c>
      <c r="CX8" s="110">
        <f t="shared" si="7"/>
        <v>9</v>
      </c>
      <c r="CY8" s="110">
        <f t="shared" si="8"/>
        <v>80</v>
      </c>
      <c r="CZ8" s="106">
        <v>6</v>
      </c>
      <c r="DA8" s="105">
        <v>0.21666666666666667</v>
      </c>
      <c r="DB8" s="108">
        <f t="shared" si="9"/>
        <v>0.036805555555555564</v>
      </c>
      <c r="DC8" s="111" t="s">
        <v>340</v>
      </c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10">
        <f t="shared" si="10"/>
        <v>0</v>
      </c>
      <c r="DX8" s="111" t="s">
        <v>340</v>
      </c>
      <c r="DY8" s="111" t="s">
        <v>340</v>
      </c>
      <c r="DZ8" s="97">
        <v>6</v>
      </c>
      <c r="EA8" s="109"/>
      <c r="EB8" s="109"/>
      <c r="EC8" s="109"/>
      <c r="ED8" s="111" t="s">
        <v>340</v>
      </c>
      <c r="EE8" s="111" t="s">
        <v>340</v>
      </c>
      <c r="EF8" s="111" t="s">
        <v>340</v>
      </c>
      <c r="EG8" s="105">
        <v>0.3923611111111111</v>
      </c>
      <c r="EH8" s="110">
        <f t="shared" si="11"/>
        <v>6</v>
      </c>
      <c r="EI8" s="110">
        <f t="shared" si="12"/>
        <v>86</v>
      </c>
      <c r="EJ8" s="106">
        <v>6</v>
      </c>
      <c r="EK8" s="108">
        <f t="shared" si="13"/>
        <v>0.002777777777777768</v>
      </c>
      <c r="EL8" s="105">
        <v>0.3951388888888889</v>
      </c>
      <c r="EM8" s="107">
        <v>0</v>
      </c>
      <c r="EN8" s="105">
        <v>0.40902777777777777</v>
      </c>
      <c r="EO8" s="108">
        <f t="shared" si="14"/>
        <v>0.013888888888888895</v>
      </c>
      <c r="EP8" s="105">
        <v>0.4131944444444444</v>
      </c>
      <c r="EQ8" s="155" t="s">
        <v>340</v>
      </c>
      <c r="ER8" s="155" t="s">
        <v>340</v>
      </c>
      <c r="ES8" s="155" t="s">
        <v>340</v>
      </c>
      <c r="ET8" s="155" t="s">
        <v>340</v>
      </c>
      <c r="EU8" s="97">
        <v>2</v>
      </c>
      <c r="EV8" s="97">
        <v>2</v>
      </c>
      <c r="EW8" s="97">
        <v>2</v>
      </c>
      <c r="EX8" s="97">
        <v>2</v>
      </c>
      <c r="EY8" s="108">
        <f>FE8-EP8</f>
        <v>0.07013888888888892</v>
      </c>
      <c r="EZ8" s="110">
        <f t="shared" si="15"/>
        <v>8</v>
      </c>
      <c r="FA8" s="115"/>
      <c r="FB8" s="97">
        <v>21</v>
      </c>
      <c r="FC8" s="97"/>
      <c r="FD8" s="116">
        <f t="shared" si="16"/>
        <v>94</v>
      </c>
      <c r="FE8" s="105">
        <v>0.48333333333333334</v>
      </c>
      <c r="FF8" s="106">
        <f>RANK(FG8,$FG$5:$FG$18,0)</f>
        <v>4</v>
      </c>
      <c r="FG8" s="117">
        <f t="shared" si="17"/>
        <v>21094</v>
      </c>
      <c r="FH8" s="36" t="s">
        <v>349</v>
      </c>
      <c r="FI8" s="35"/>
    </row>
    <row r="9" spans="1:165" s="18" customFormat="1" ht="15.75" customHeight="1">
      <c r="A9" s="157"/>
      <c r="B9" s="97">
        <v>105</v>
      </c>
      <c r="C9" s="179" t="s">
        <v>124</v>
      </c>
      <c r="D9" s="158" t="s">
        <v>22</v>
      </c>
      <c r="E9" s="159">
        <v>1975</v>
      </c>
      <c r="F9" s="158" t="s">
        <v>21</v>
      </c>
      <c r="G9" s="159">
        <v>1973</v>
      </c>
      <c r="H9" s="154">
        <v>0.5</v>
      </c>
      <c r="I9" s="155" t="s">
        <v>340</v>
      </c>
      <c r="J9" s="155" t="s">
        <v>340</v>
      </c>
      <c r="K9" s="155" t="s">
        <v>340</v>
      </c>
      <c r="L9" s="155" t="s">
        <v>340</v>
      </c>
      <c r="M9" s="97">
        <v>1</v>
      </c>
      <c r="N9" s="97">
        <v>2</v>
      </c>
      <c r="O9" s="97">
        <v>4</v>
      </c>
      <c r="P9" s="109"/>
      <c r="Q9" s="109"/>
      <c r="R9" s="109"/>
      <c r="S9" s="109"/>
      <c r="T9" s="126">
        <f t="shared" si="0"/>
        <v>0.10486111111111118</v>
      </c>
      <c r="U9" s="105">
        <v>0.6048611111111112</v>
      </c>
      <c r="V9" s="107">
        <f t="shared" si="1"/>
        <v>7</v>
      </c>
      <c r="W9" s="106">
        <v>9</v>
      </c>
      <c r="X9" s="182">
        <v>0.6048611111111112</v>
      </c>
      <c r="Y9" s="97">
        <v>9</v>
      </c>
      <c r="Z9" s="180" t="s">
        <v>426</v>
      </c>
      <c r="AA9" s="180" t="s">
        <v>533</v>
      </c>
      <c r="AB9" s="97">
        <v>9</v>
      </c>
      <c r="AC9" s="180" t="s">
        <v>433</v>
      </c>
      <c r="AD9" s="180" t="s">
        <v>477</v>
      </c>
      <c r="AE9" s="97">
        <v>9</v>
      </c>
      <c r="AF9" s="180" t="s">
        <v>434</v>
      </c>
      <c r="AG9" s="180" t="s">
        <v>494</v>
      </c>
      <c r="AH9" s="97">
        <v>8</v>
      </c>
      <c r="AI9" s="180" t="s">
        <v>435</v>
      </c>
      <c r="AJ9" s="180" t="s">
        <v>489</v>
      </c>
      <c r="AK9" s="97">
        <v>8</v>
      </c>
      <c r="AL9" s="180" t="s">
        <v>436</v>
      </c>
      <c r="AM9" s="180" t="s">
        <v>477</v>
      </c>
      <c r="AN9" s="97">
        <v>7</v>
      </c>
      <c r="AO9" s="180" t="s">
        <v>437</v>
      </c>
      <c r="AP9" s="180" t="s">
        <v>491</v>
      </c>
      <c r="AQ9" s="97">
        <v>7</v>
      </c>
      <c r="AR9" s="180" t="s">
        <v>438</v>
      </c>
      <c r="AS9" s="180" t="s">
        <v>492</v>
      </c>
      <c r="AT9" s="180" t="s">
        <v>439</v>
      </c>
      <c r="AU9" s="180" t="s">
        <v>493</v>
      </c>
      <c r="AV9" s="104" t="s">
        <v>558</v>
      </c>
      <c r="AW9" s="105">
        <v>0.6375</v>
      </c>
      <c r="AX9" s="106">
        <v>7</v>
      </c>
      <c r="AY9" s="107">
        <v>17</v>
      </c>
      <c r="AZ9" s="107">
        <f t="shared" si="2"/>
        <v>24</v>
      </c>
      <c r="BA9" s="106">
        <v>7</v>
      </c>
      <c r="BB9" s="105">
        <v>0.6590277777777778</v>
      </c>
      <c r="BC9" s="108">
        <f>BB9-AW9</f>
        <v>0.021527777777777812</v>
      </c>
      <c r="BD9" s="97">
        <v>2</v>
      </c>
      <c r="BE9" s="97">
        <v>2</v>
      </c>
      <c r="BF9" s="97">
        <v>2</v>
      </c>
      <c r="BG9" s="97">
        <v>2</v>
      </c>
      <c r="BH9" s="97">
        <v>2</v>
      </c>
      <c r="BI9" s="97">
        <v>3</v>
      </c>
      <c r="BJ9" s="97">
        <v>3</v>
      </c>
      <c r="BK9" s="97">
        <v>3</v>
      </c>
      <c r="BL9" s="97">
        <v>3</v>
      </c>
      <c r="BM9" s="109"/>
      <c r="BN9" s="97">
        <v>4</v>
      </c>
      <c r="BO9" s="109"/>
      <c r="BP9" s="109"/>
      <c r="BQ9" s="97">
        <v>4</v>
      </c>
      <c r="BR9" s="97">
        <v>4</v>
      </c>
      <c r="BS9" s="108">
        <f>BT9-BB9</f>
        <v>0.16180555555555554</v>
      </c>
      <c r="BT9" s="105">
        <v>0.8208333333333333</v>
      </c>
      <c r="BU9" s="110">
        <f t="shared" si="3"/>
        <v>34</v>
      </c>
      <c r="BV9" s="110">
        <f t="shared" si="4"/>
        <v>58</v>
      </c>
      <c r="BW9" s="106">
        <v>8</v>
      </c>
      <c r="BX9" s="105">
        <v>0.8368055555555555</v>
      </c>
      <c r="BY9" s="108">
        <v>0.015972222222222224</v>
      </c>
      <c r="BZ9" s="111" t="s">
        <v>340</v>
      </c>
      <c r="CA9" s="111" t="s">
        <v>340</v>
      </c>
      <c r="CB9" s="111" t="s">
        <v>340</v>
      </c>
      <c r="CC9" s="109"/>
      <c r="CD9" s="109"/>
      <c r="CE9" s="97">
        <v>4</v>
      </c>
      <c r="CF9" s="97">
        <v>7</v>
      </c>
      <c r="CG9" s="108">
        <v>0.17708333333333334</v>
      </c>
      <c r="CH9" s="105">
        <v>0.013888888888888888</v>
      </c>
      <c r="CI9" s="110">
        <f t="shared" si="5"/>
        <v>11</v>
      </c>
      <c r="CJ9" s="110">
        <f t="shared" si="6"/>
        <v>69</v>
      </c>
      <c r="CK9" s="106">
        <v>6</v>
      </c>
      <c r="CL9" s="105">
        <v>0.03888888888888889</v>
      </c>
      <c r="CM9" s="108">
        <f>CL9-CH9</f>
        <v>0.025</v>
      </c>
      <c r="CN9" s="111" t="s">
        <v>340</v>
      </c>
      <c r="CO9" s="111" t="s">
        <v>340</v>
      </c>
      <c r="CP9" s="111" t="s">
        <v>340</v>
      </c>
      <c r="CQ9" s="111" t="s">
        <v>340</v>
      </c>
      <c r="CR9" s="109"/>
      <c r="CS9" s="97">
        <v>5</v>
      </c>
      <c r="CT9" s="97">
        <v>6</v>
      </c>
      <c r="CU9" s="97">
        <v>4</v>
      </c>
      <c r="CV9" s="108">
        <f t="shared" si="18"/>
        <v>0.18263888888888888</v>
      </c>
      <c r="CW9" s="105">
        <v>0.22152777777777777</v>
      </c>
      <c r="CX9" s="110">
        <f t="shared" si="7"/>
        <v>15</v>
      </c>
      <c r="CY9" s="110">
        <f t="shared" si="8"/>
        <v>84</v>
      </c>
      <c r="CZ9" s="106">
        <v>5</v>
      </c>
      <c r="DA9" s="105">
        <v>0.2548611111111111</v>
      </c>
      <c r="DB9" s="108">
        <f t="shared" si="9"/>
        <v>0.033333333333333326</v>
      </c>
      <c r="DC9" s="111" t="s">
        <v>340</v>
      </c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10">
        <f t="shared" si="10"/>
        <v>0</v>
      </c>
      <c r="DX9" s="111" t="s">
        <v>340</v>
      </c>
      <c r="DY9" s="111" t="s">
        <v>340</v>
      </c>
      <c r="DZ9" s="97">
        <v>6</v>
      </c>
      <c r="EA9" s="109"/>
      <c r="EB9" s="109"/>
      <c r="EC9" s="109"/>
      <c r="ED9" s="111" t="s">
        <v>340</v>
      </c>
      <c r="EE9" s="111" t="s">
        <v>340</v>
      </c>
      <c r="EF9" s="111" t="s">
        <v>340</v>
      </c>
      <c r="EG9" s="105">
        <v>0.425</v>
      </c>
      <c r="EH9" s="110">
        <f t="shared" si="11"/>
        <v>6</v>
      </c>
      <c r="EI9" s="110">
        <f t="shared" si="12"/>
        <v>90</v>
      </c>
      <c r="EJ9" s="106">
        <v>4</v>
      </c>
      <c r="EK9" s="108">
        <f t="shared" si="13"/>
        <v>0.009027777777777746</v>
      </c>
      <c r="EL9" s="105">
        <v>0.43402777777777773</v>
      </c>
      <c r="EM9" s="107">
        <v>0</v>
      </c>
      <c r="EN9" s="105">
        <v>0.44375</v>
      </c>
      <c r="EO9" s="108">
        <f t="shared" si="14"/>
        <v>0.009722222222222243</v>
      </c>
      <c r="EP9" s="105">
        <v>0.4458333333333333</v>
      </c>
      <c r="EQ9" s="155" t="s">
        <v>340</v>
      </c>
      <c r="ER9" s="155" t="s">
        <v>340</v>
      </c>
      <c r="ES9" s="155" t="s">
        <v>340</v>
      </c>
      <c r="ET9" s="155" t="s">
        <v>340</v>
      </c>
      <c r="EU9" s="97">
        <v>2</v>
      </c>
      <c r="EV9" s="109"/>
      <c r="EW9" s="97">
        <v>2</v>
      </c>
      <c r="EX9" s="109"/>
      <c r="EY9" s="108">
        <f>FE9-EP9</f>
        <v>0.047222222222222276</v>
      </c>
      <c r="EZ9" s="110">
        <f t="shared" si="15"/>
        <v>4</v>
      </c>
      <c r="FA9" s="115"/>
      <c r="FB9" s="97">
        <v>21</v>
      </c>
      <c r="FC9" s="97"/>
      <c r="FD9" s="116">
        <f t="shared" si="16"/>
        <v>94</v>
      </c>
      <c r="FE9" s="105">
        <v>0.4930555555555556</v>
      </c>
      <c r="FF9" s="106">
        <v>5</v>
      </c>
      <c r="FG9" s="117">
        <f t="shared" si="17"/>
        <v>21094</v>
      </c>
      <c r="FH9" s="34" t="s">
        <v>349</v>
      </c>
      <c r="FI9" s="35"/>
    </row>
    <row r="10" spans="1:165" s="18" customFormat="1" ht="15.75" customHeight="1">
      <c r="A10" s="157"/>
      <c r="B10" s="97">
        <v>106</v>
      </c>
      <c r="C10" s="179" t="s">
        <v>174</v>
      </c>
      <c r="D10" s="158" t="s">
        <v>57</v>
      </c>
      <c r="E10" s="159">
        <v>1988</v>
      </c>
      <c r="F10" s="158" t="s">
        <v>339</v>
      </c>
      <c r="G10" s="159">
        <v>1984</v>
      </c>
      <c r="H10" s="154">
        <v>0.5</v>
      </c>
      <c r="I10" s="155" t="s">
        <v>340</v>
      </c>
      <c r="J10" s="155" t="s">
        <v>340</v>
      </c>
      <c r="K10" s="155" t="s">
        <v>340</v>
      </c>
      <c r="L10" s="155" t="s">
        <v>340</v>
      </c>
      <c r="M10" s="97">
        <v>1</v>
      </c>
      <c r="N10" s="109"/>
      <c r="O10" s="109"/>
      <c r="P10" s="97">
        <v>4</v>
      </c>
      <c r="Q10" s="97">
        <v>2</v>
      </c>
      <c r="R10" s="109"/>
      <c r="S10" s="109"/>
      <c r="T10" s="126">
        <f t="shared" si="0"/>
        <v>0.10416666666666663</v>
      </c>
      <c r="U10" s="105">
        <v>0.6041666666666666</v>
      </c>
      <c r="V10" s="107">
        <f t="shared" si="1"/>
        <v>7</v>
      </c>
      <c r="W10" s="106">
        <v>7</v>
      </c>
      <c r="X10" s="154">
        <v>0.6041666666666666</v>
      </c>
      <c r="Y10" s="97">
        <v>3</v>
      </c>
      <c r="Z10" s="180" t="s">
        <v>389</v>
      </c>
      <c r="AA10" s="180" t="s">
        <v>469</v>
      </c>
      <c r="AB10" s="97">
        <v>3</v>
      </c>
      <c r="AC10" s="180" t="s">
        <v>390</v>
      </c>
      <c r="AD10" s="180" t="s">
        <v>501</v>
      </c>
      <c r="AE10" s="97">
        <v>3</v>
      </c>
      <c r="AF10" s="180" t="s">
        <v>391</v>
      </c>
      <c r="AG10" s="180" t="s">
        <v>524</v>
      </c>
      <c r="AH10" s="97">
        <v>3</v>
      </c>
      <c r="AI10" s="180" t="s">
        <v>392</v>
      </c>
      <c r="AJ10" s="180" t="s">
        <v>525</v>
      </c>
      <c r="AK10" s="97">
        <v>3</v>
      </c>
      <c r="AL10" s="180" t="s">
        <v>393</v>
      </c>
      <c r="AM10" s="180" t="s">
        <v>491</v>
      </c>
      <c r="AN10" s="97">
        <v>3</v>
      </c>
      <c r="AO10" s="180" t="s">
        <v>394</v>
      </c>
      <c r="AP10" s="180" t="s">
        <v>526</v>
      </c>
      <c r="AQ10" s="97">
        <v>3</v>
      </c>
      <c r="AR10" s="180" t="s">
        <v>395</v>
      </c>
      <c r="AS10" s="180" t="s">
        <v>527</v>
      </c>
      <c r="AT10" s="180" t="s">
        <v>396</v>
      </c>
      <c r="AU10" s="180" t="s">
        <v>527</v>
      </c>
      <c r="AV10" s="104" t="s">
        <v>555</v>
      </c>
      <c r="AW10" s="105">
        <v>0.6326388888888889</v>
      </c>
      <c r="AX10" s="106">
        <v>3</v>
      </c>
      <c r="AY10" s="107">
        <v>22</v>
      </c>
      <c r="AZ10" s="107">
        <f t="shared" si="2"/>
        <v>29</v>
      </c>
      <c r="BA10" s="106">
        <v>3</v>
      </c>
      <c r="BB10" s="105"/>
      <c r="BC10" s="108"/>
      <c r="BD10" s="97">
        <v>2</v>
      </c>
      <c r="BE10" s="109"/>
      <c r="BF10" s="97">
        <v>2</v>
      </c>
      <c r="BG10" s="97">
        <v>2</v>
      </c>
      <c r="BH10" s="97">
        <v>2</v>
      </c>
      <c r="BI10" s="109"/>
      <c r="BJ10" s="109"/>
      <c r="BK10" s="97">
        <v>3</v>
      </c>
      <c r="BL10" s="97">
        <v>3</v>
      </c>
      <c r="BM10" s="97">
        <v>3</v>
      </c>
      <c r="BN10" s="97">
        <v>4</v>
      </c>
      <c r="BO10" s="109"/>
      <c r="BP10" s="97">
        <v>4</v>
      </c>
      <c r="BQ10" s="97">
        <v>4</v>
      </c>
      <c r="BR10" s="97">
        <v>4</v>
      </c>
      <c r="BS10" s="108"/>
      <c r="BT10" s="105">
        <v>0.7895833333333333</v>
      </c>
      <c r="BU10" s="110">
        <f t="shared" si="3"/>
        <v>33</v>
      </c>
      <c r="BV10" s="110">
        <f t="shared" si="4"/>
        <v>62</v>
      </c>
      <c r="BW10" s="106">
        <v>4</v>
      </c>
      <c r="BX10" s="105">
        <v>0.8076388888888889</v>
      </c>
      <c r="BY10" s="108" t="s">
        <v>346</v>
      </c>
      <c r="BZ10" s="111" t="s">
        <v>340</v>
      </c>
      <c r="CA10" s="111" t="s">
        <v>340</v>
      </c>
      <c r="CB10" s="111" t="s">
        <v>340</v>
      </c>
      <c r="CC10" s="109"/>
      <c r="CD10" s="109"/>
      <c r="CE10" s="97">
        <v>4</v>
      </c>
      <c r="CF10" s="109"/>
      <c r="CG10" s="108">
        <f>CH10-BX10</f>
        <v>0.19166666666666665</v>
      </c>
      <c r="CH10" s="105">
        <v>0.9993055555555556</v>
      </c>
      <c r="CI10" s="110">
        <f t="shared" si="5"/>
        <v>4</v>
      </c>
      <c r="CJ10" s="110">
        <f t="shared" si="6"/>
        <v>66</v>
      </c>
      <c r="CK10" s="106">
        <v>8</v>
      </c>
      <c r="CL10" s="105">
        <v>0.018055555555555557</v>
      </c>
      <c r="CM10" s="108">
        <v>0.01875</v>
      </c>
      <c r="CN10" s="111" t="s">
        <v>340</v>
      </c>
      <c r="CO10" s="111" t="s">
        <v>340</v>
      </c>
      <c r="CP10" s="111" t="s">
        <v>340</v>
      </c>
      <c r="CQ10" s="111" t="s">
        <v>340</v>
      </c>
      <c r="CR10" s="97">
        <v>5</v>
      </c>
      <c r="CS10" s="97">
        <v>5</v>
      </c>
      <c r="CT10" s="109"/>
      <c r="CU10" s="97">
        <v>4</v>
      </c>
      <c r="CV10" s="108">
        <f t="shared" si="18"/>
        <v>0.21666666666666665</v>
      </c>
      <c r="CW10" s="105">
        <v>0.2347222222222222</v>
      </c>
      <c r="CX10" s="110">
        <f t="shared" si="7"/>
        <v>14</v>
      </c>
      <c r="CY10" s="110">
        <f t="shared" si="8"/>
        <v>80</v>
      </c>
      <c r="CZ10" s="106">
        <v>7</v>
      </c>
      <c r="DA10" s="105">
        <v>0.2555555555555556</v>
      </c>
      <c r="DB10" s="108">
        <f t="shared" si="9"/>
        <v>0.020833333333333398</v>
      </c>
      <c r="DC10" s="111" t="s">
        <v>340</v>
      </c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10">
        <f t="shared" si="10"/>
        <v>0</v>
      </c>
      <c r="DX10" s="111" t="s">
        <v>340</v>
      </c>
      <c r="DY10" s="111" t="s">
        <v>340</v>
      </c>
      <c r="DZ10" s="97">
        <v>6</v>
      </c>
      <c r="EA10" s="109"/>
      <c r="EB10" s="109"/>
      <c r="EC10" s="109"/>
      <c r="ED10" s="111" t="s">
        <v>340</v>
      </c>
      <c r="EE10" s="111" t="s">
        <v>340</v>
      </c>
      <c r="EF10" s="111" t="s">
        <v>340</v>
      </c>
      <c r="EG10" s="105">
        <v>0.4298611111111111</v>
      </c>
      <c r="EH10" s="110">
        <f t="shared" si="11"/>
        <v>6</v>
      </c>
      <c r="EI10" s="110">
        <f t="shared" si="12"/>
        <v>86</v>
      </c>
      <c r="EJ10" s="106">
        <v>7</v>
      </c>
      <c r="EK10" s="108">
        <f t="shared" si="13"/>
        <v>0.009027777777777801</v>
      </c>
      <c r="EL10" s="105">
        <v>0.4388888888888889</v>
      </c>
      <c r="EM10" s="107">
        <v>-10</v>
      </c>
      <c r="EN10" s="105">
        <v>0.46527777777777773</v>
      </c>
      <c r="EO10" s="108">
        <f t="shared" si="14"/>
        <v>0.02638888888888885</v>
      </c>
      <c r="EP10" s="105"/>
      <c r="EQ10" s="155" t="s">
        <v>340</v>
      </c>
      <c r="ER10" s="155" t="s">
        <v>340</v>
      </c>
      <c r="ES10" s="155" t="s">
        <v>340</v>
      </c>
      <c r="ET10" s="155" t="s">
        <v>340</v>
      </c>
      <c r="EU10" s="109"/>
      <c r="EV10" s="109"/>
      <c r="EW10" s="109"/>
      <c r="EX10" s="109"/>
      <c r="EY10" s="108">
        <f>FE10-EN10</f>
        <v>0.0319444444444445</v>
      </c>
      <c r="EZ10" s="110">
        <f t="shared" si="15"/>
        <v>0</v>
      </c>
      <c r="FA10" s="115"/>
      <c r="FB10" s="97">
        <v>21</v>
      </c>
      <c r="FC10" s="97"/>
      <c r="FD10" s="116">
        <f t="shared" si="16"/>
        <v>76</v>
      </c>
      <c r="FE10" s="105">
        <v>0.49722222222222223</v>
      </c>
      <c r="FF10" s="106">
        <f aca="true" t="shared" si="19" ref="FF10:FF18">RANK(FG10,$FG$5:$FG$18,0)</f>
        <v>6</v>
      </c>
      <c r="FG10" s="117">
        <f t="shared" si="17"/>
        <v>21076</v>
      </c>
      <c r="FH10" s="34" t="s">
        <v>349</v>
      </c>
      <c r="FI10" s="35"/>
    </row>
    <row r="11" spans="1:165" s="18" customFormat="1" ht="15.75" customHeight="1">
      <c r="A11" s="157"/>
      <c r="B11" s="97">
        <v>110</v>
      </c>
      <c r="C11" s="181" t="s">
        <v>128</v>
      </c>
      <c r="D11" s="99" t="s">
        <v>69</v>
      </c>
      <c r="E11" s="159">
        <v>1986</v>
      </c>
      <c r="F11" s="99" t="s">
        <v>51</v>
      </c>
      <c r="G11" s="159">
        <v>1986</v>
      </c>
      <c r="H11" s="154">
        <v>0.5</v>
      </c>
      <c r="I11" s="155" t="s">
        <v>340</v>
      </c>
      <c r="J11" s="155" t="s">
        <v>340</v>
      </c>
      <c r="K11" s="155" t="s">
        <v>340</v>
      </c>
      <c r="L11" s="155" t="s">
        <v>340</v>
      </c>
      <c r="M11" s="97">
        <v>1</v>
      </c>
      <c r="N11" s="109"/>
      <c r="O11" s="97">
        <v>4</v>
      </c>
      <c r="P11" s="97">
        <v>4</v>
      </c>
      <c r="Q11" s="109"/>
      <c r="R11" s="109"/>
      <c r="S11" s="109"/>
      <c r="T11" s="126">
        <f t="shared" si="0"/>
        <v>0.10972222222222217</v>
      </c>
      <c r="U11" s="105">
        <v>0.6097222222222222</v>
      </c>
      <c r="V11" s="107">
        <f t="shared" si="1"/>
        <v>9</v>
      </c>
      <c r="W11" s="106">
        <v>5</v>
      </c>
      <c r="X11" s="182">
        <v>0.6097222222222222</v>
      </c>
      <c r="Y11" s="97">
        <v>11</v>
      </c>
      <c r="Z11" s="180" t="s">
        <v>447</v>
      </c>
      <c r="AA11" s="180" t="s">
        <v>523</v>
      </c>
      <c r="AB11" s="97">
        <v>11</v>
      </c>
      <c r="AC11" s="180" t="s">
        <v>392</v>
      </c>
      <c r="AD11" s="180" t="s">
        <v>515</v>
      </c>
      <c r="AE11" s="97">
        <v>11</v>
      </c>
      <c r="AF11" s="180" t="s">
        <v>448</v>
      </c>
      <c r="AG11" s="180" t="s">
        <v>516</v>
      </c>
      <c r="AH11" s="97">
        <v>11</v>
      </c>
      <c r="AI11" s="180" t="s">
        <v>517</v>
      </c>
      <c r="AJ11" s="180" t="s">
        <v>518</v>
      </c>
      <c r="AK11" s="97">
        <v>11</v>
      </c>
      <c r="AL11" s="180" t="s">
        <v>449</v>
      </c>
      <c r="AM11" s="180" t="s">
        <v>519</v>
      </c>
      <c r="AN11" s="97">
        <v>11</v>
      </c>
      <c r="AO11" s="180" t="s">
        <v>450</v>
      </c>
      <c r="AP11" s="180" t="s">
        <v>520</v>
      </c>
      <c r="AQ11" s="97">
        <v>11</v>
      </c>
      <c r="AR11" s="180" t="s">
        <v>451</v>
      </c>
      <c r="AS11" s="180" t="s">
        <v>521</v>
      </c>
      <c r="AT11" s="180" t="s">
        <v>452</v>
      </c>
      <c r="AU11" s="180" t="s">
        <v>522</v>
      </c>
      <c r="AV11" s="104" t="s">
        <v>560</v>
      </c>
      <c r="AW11" s="105">
        <v>0.6555555555555556</v>
      </c>
      <c r="AX11" s="106">
        <v>11</v>
      </c>
      <c r="AY11" s="107">
        <v>13</v>
      </c>
      <c r="AZ11" s="107">
        <f t="shared" si="2"/>
        <v>22</v>
      </c>
      <c r="BA11" s="106">
        <v>9</v>
      </c>
      <c r="BB11" s="105">
        <v>0.6979166666666666</v>
      </c>
      <c r="BC11" s="108">
        <f>BB11-AW11</f>
        <v>0.04236111111111107</v>
      </c>
      <c r="BD11" s="97">
        <v>2</v>
      </c>
      <c r="BE11" s="97">
        <v>2</v>
      </c>
      <c r="BF11" s="97">
        <v>2</v>
      </c>
      <c r="BG11" s="97">
        <v>2</v>
      </c>
      <c r="BH11" s="97">
        <v>2</v>
      </c>
      <c r="BI11" s="97">
        <v>3</v>
      </c>
      <c r="BJ11" s="97">
        <v>3</v>
      </c>
      <c r="BK11" s="97">
        <v>3</v>
      </c>
      <c r="BL11" s="97">
        <v>3</v>
      </c>
      <c r="BM11" s="109"/>
      <c r="BN11" s="109"/>
      <c r="BO11" s="97">
        <v>4</v>
      </c>
      <c r="BP11" s="97">
        <v>4</v>
      </c>
      <c r="BQ11" s="97">
        <v>4</v>
      </c>
      <c r="BR11" s="97">
        <v>4</v>
      </c>
      <c r="BS11" s="108">
        <f>BT11-BB11</f>
        <v>0.14027777777777783</v>
      </c>
      <c r="BT11" s="105">
        <v>0.8381944444444445</v>
      </c>
      <c r="BU11" s="110">
        <f t="shared" si="3"/>
        <v>38</v>
      </c>
      <c r="BV11" s="110">
        <f t="shared" si="4"/>
        <v>60</v>
      </c>
      <c r="BW11" s="106">
        <v>6</v>
      </c>
      <c r="BX11" s="105">
        <v>0.8472222222222222</v>
      </c>
      <c r="BY11" s="108">
        <v>0.009027777777777779</v>
      </c>
      <c r="BZ11" s="111" t="s">
        <v>340</v>
      </c>
      <c r="CA11" s="111" t="s">
        <v>340</v>
      </c>
      <c r="CB11" s="111" t="s">
        <v>340</v>
      </c>
      <c r="CC11" s="109"/>
      <c r="CD11" s="97">
        <v>4</v>
      </c>
      <c r="CE11" s="109"/>
      <c r="CF11" s="109"/>
      <c r="CG11" s="108">
        <v>0.1638888888888889</v>
      </c>
      <c r="CH11" s="105">
        <v>0.011111111111111112</v>
      </c>
      <c r="CI11" s="110">
        <f t="shared" si="5"/>
        <v>4</v>
      </c>
      <c r="CJ11" s="110">
        <f t="shared" si="6"/>
        <v>64</v>
      </c>
      <c r="CK11" s="106">
        <v>9</v>
      </c>
      <c r="CL11" s="105">
        <v>0.03333333333333333</v>
      </c>
      <c r="CM11" s="108">
        <f aca="true" t="shared" si="20" ref="CM11:CM17">CL11-CH11</f>
        <v>0.02222222222222222</v>
      </c>
      <c r="CN11" s="111" t="s">
        <v>340</v>
      </c>
      <c r="CO11" s="111" t="s">
        <v>340</v>
      </c>
      <c r="CP11" s="111" t="s">
        <v>340</v>
      </c>
      <c r="CQ11" s="111" t="s">
        <v>340</v>
      </c>
      <c r="CR11" s="109"/>
      <c r="CS11" s="97">
        <v>5</v>
      </c>
      <c r="CT11" s="109"/>
      <c r="CU11" s="97">
        <v>4</v>
      </c>
      <c r="CV11" s="108">
        <f t="shared" si="18"/>
        <v>0.1597222222222222</v>
      </c>
      <c r="CW11" s="105">
        <v>0.19305555555555554</v>
      </c>
      <c r="CX11" s="110">
        <f t="shared" si="7"/>
        <v>9</v>
      </c>
      <c r="CY11" s="110">
        <f t="shared" si="8"/>
        <v>73</v>
      </c>
      <c r="CZ11" s="106">
        <v>9</v>
      </c>
      <c r="DA11" s="105">
        <v>0.2152777777777778</v>
      </c>
      <c r="DB11" s="108">
        <f t="shared" si="9"/>
        <v>0.022222222222222254</v>
      </c>
      <c r="DC11" s="111" t="s">
        <v>340</v>
      </c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10">
        <f t="shared" si="10"/>
        <v>0</v>
      </c>
      <c r="DX11" s="111" t="s">
        <v>340</v>
      </c>
      <c r="DY11" s="111" t="s">
        <v>340</v>
      </c>
      <c r="DZ11" s="97">
        <v>6</v>
      </c>
      <c r="EA11" s="109"/>
      <c r="EB11" s="109"/>
      <c r="EC11" s="109"/>
      <c r="ED11" s="111" t="s">
        <v>340</v>
      </c>
      <c r="EE11" s="111" t="s">
        <v>340</v>
      </c>
      <c r="EF11" s="111" t="s">
        <v>340</v>
      </c>
      <c r="EG11" s="105">
        <v>0.39166666666666666</v>
      </c>
      <c r="EH11" s="110">
        <f t="shared" si="11"/>
        <v>6</v>
      </c>
      <c r="EI11" s="110">
        <f t="shared" si="12"/>
        <v>79</v>
      </c>
      <c r="EJ11" s="106">
        <v>9</v>
      </c>
      <c r="EK11" s="108">
        <f t="shared" si="13"/>
        <v>0.000694444444444442</v>
      </c>
      <c r="EL11" s="105">
        <v>0.3923611111111111</v>
      </c>
      <c r="EM11" s="107">
        <v>-10</v>
      </c>
      <c r="EN11" s="105">
        <v>0.4166666666666667</v>
      </c>
      <c r="EO11" s="108">
        <f t="shared" si="14"/>
        <v>0.02430555555555558</v>
      </c>
      <c r="EP11" s="105">
        <v>0.42083333333333334</v>
      </c>
      <c r="EQ11" s="155" t="s">
        <v>340</v>
      </c>
      <c r="ER11" s="155" t="s">
        <v>340</v>
      </c>
      <c r="ES11" s="155" t="s">
        <v>340</v>
      </c>
      <c r="ET11" s="155" t="s">
        <v>340</v>
      </c>
      <c r="EU11" s="97">
        <v>2</v>
      </c>
      <c r="EV11" s="109"/>
      <c r="EW11" s="97">
        <v>2</v>
      </c>
      <c r="EX11" s="109"/>
      <c r="EY11" s="108">
        <f>FE11-EP11</f>
        <v>0.07500000000000001</v>
      </c>
      <c r="EZ11" s="110">
        <f t="shared" si="15"/>
        <v>4</v>
      </c>
      <c r="FA11" s="115"/>
      <c r="FB11" s="97">
        <v>21</v>
      </c>
      <c r="FC11" s="97"/>
      <c r="FD11" s="116">
        <f t="shared" si="16"/>
        <v>73</v>
      </c>
      <c r="FE11" s="105">
        <v>0.49583333333333335</v>
      </c>
      <c r="FF11" s="106">
        <f t="shared" si="19"/>
        <v>7</v>
      </c>
      <c r="FG11" s="117">
        <f t="shared" si="17"/>
        <v>21073</v>
      </c>
      <c r="FH11" s="34" t="s">
        <v>349</v>
      </c>
      <c r="FI11" s="35"/>
    </row>
    <row r="12" spans="1:165" s="18" customFormat="1" ht="15.75" customHeight="1">
      <c r="A12" s="157"/>
      <c r="B12" s="97">
        <v>108</v>
      </c>
      <c r="C12" s="181" t="s">
        <v>161</v>
      </c>
      <c r="D12" s="99" t="s">
        <v>66</v>
      </c>
      <c r="E12" s="159">
        <v>1989</v>
      </c>
      <c r="F12" s="99" t="s">
        <v>91</v>
      </c>
      <c r="G12" s="159">
        <v>1989</v>
      </c>
      <c r="H12" s="154">
        <v>0.5</v>
      </c>
      <c r="I12" s="160" t="s">
        <v>340</v>
      </c>
      <c r="J12" s="155" t="s">
        <v>340</v>
      </c>
      <c r="K12" s="155" t="s">
        <v>340</v>
      </c>
      <c r="L12" s="155" t="s">
        <v>340</v>
      </c>
      <c r="M12" s="97">
        <v>1</v>
      </c>
      <c r="N12" s="109"/>
      <c r="O12" s="109"/>
      <c r="P12" s="97">
        <v>4</v>
      </c>
      <c r="Q12" s="109"/>
      <c r="R12" s="109"/>
      <c r="S12" s="109"/>
      <c r="T12" s="126">
        <f t="shared" si="0"/>
        <v>0.10416666666666663</v>
      </c>
      <c r="U12" s="105">
        <v>0.6041666666666666</v>
      </c>
      <c r="V12" s="107">
        <f t="shared" si="1"/>
        <v>5</v>
      </c>
      <c r="W12" s="106">
        <v>10</v>
      </c>
      <c r="X12" s="154">
        <v>0.6041666666666666</v>
      </c>
      <c r="Y12" s="97">
        <v>5</v>
      </c>
      <c r="Z12" s="180" t="s">
        <v>405</v>
      </c>
      <c r="AA12" s="180" t="s">
        <v>470</v>
      </c>
      <c r="AB12" s="97">
        <v>6</v>
      </c>
      <c r="AC12" s="180" t="s">
        <v>418</v>
      </c>
      <c r="AD12" s="180" t="s">
        <v>471</v>
      </c>
      <c r="AE12" s="97">
        <v>7</v>
      </c>
      <c r="AF12" s="180" t="s">
        <v>419</v>
      </c>
      <c r="AG12" s="180" t="s">
        <v>472</v>
      </c>
      <c r="AH12" s="97">
        <v>7</v>
      </c>
      <c r="AI12" s="180" t="s">
        <v>420</v>
      </c>
      <c r="AJ12" s="180" t="s">
        <v>473</v>
      </c>
      <c r="AK12" s="97">
        <v>7</v>
      </c>
      <c r="AL12" s="180" t="s">
        <v>421</v>
      </c>
      <c r="AM12" s="180" t="s">
        <v>462</v>
      </c>
      <c r="AN12" s="97">
        <v>8</v>
      </c>
      <c r="AO12" s="180" t="s">
        <v>422</v>
      </c>
      <c r="AP12" s="180" t="s">
        <v>474</v>
      </c>
      <c r="AQ12" s="97">
        <v>8</v>
      </c>
      <c r="AR12" s="180" t="s">
        <v>423</v>
      </c>
      <c r="AS12" s="180" t="s">
        <v>475</v>
      </c>
      <c r="AT12" s="180" t="s">
        <v>424</v>
      </c>
      <c r="AU12" s="180" t="s">
        <v>476</v>
      </c>
      <c r="AV12" s="104" t="s">
        <v>556</v>
      </c>
      <c r="AW12" s="105">
        <v>0.638888888888889</v>
      </c>
      <c r="AX12" s="106">
        <v>8</v>
      </c>
      <c r="AY12" s="107">
        <v>16</v>
      </c>
      <c r="AZ12" s="107">
        <f t="shared" si="2"/>
        <v>21</v>
      </c>
      <c r="BA12" s="106">
        <v>11</v>
      </c>
      <c r="BB12" s="105">
        <v>0.6645833333333333</v>
      </c>
      <c r="BC12" s="108">
        <f>BB12-AW12</f>
        <v>0.025694444444444353</v>
      </c>
      <c r="BD12" s="97">
        <v>2</v>
      </c>
      <c r="BE12" s="97">
        <v>2</v>
      </c>
      <c r="BF12" s="109"/>
      <c r="BG12" s="109"/>
      <c r="BH12" s="97">
        <v>2</v>
      </c>
      <c r="BI12" s="97">
        <v>3</v>
      </c>
      <c r="BJ12" s="109"/>
      <c r="BK12" s="97">
        <v>3</v>
      </c>
      <c r="BL12" s="97">
        <v>3</v>
      </c>
      <c r="BM12" s="97">
        <v>3</v>
      </c>
      <c r="BN12" s="109"/>
      <c r="BO12" s="97">
        <v>4</v>
      </c>
      <c r="BP12" s="97">
        <v>4</v>
      </c>
      <c r="BQ12" s="97">
        <v>4</v>
      </c>
      <c r="BR12" s="109"/>
      <c r="BS12" s="108">
        <f>BT12-BB12</f>
        <v>0.1479166666666667</v>
      </c>
      <c r="BT12" s="105">
        <v>0.8125</v>
      </c>
      <c r="BU12" s="110">
        <f t="shared" si="3"/>
        <v>30</v>
      </c>
      <c r="BV12" s="110">
        <f t="shared" si="4"/>
        <v>51</v>
      </c>
      <c r="BW12" s="106">
        <v>11</v>
      </c>
      <c r="BX12" s="105">
        <v>0.8361111111111111</v>
      </c>
      <c r="BY12" s="108">
        <v>0.02361111111111111</v>
      </c>
      <c r="BZ12" s="111" t="s">
        <v>340</v>
      </c>
      <c r="CA12" s="111" t="s">
        <v>340</v>
      </c>
      <c r="CB12" s="111" t="s">
        <v>340</v>
      </c>
      <c r="CC12" s="109"/>
      <c r="CD12" s="97">
        <v>4</v>
      </c>
      <c r="CE12" s="109"/>
      <c r="CF12" s="109"/>
      <c r="CG12" s="108">
        <v>0.18055555555555555</v>
      </c>
      <c r="CH12" s="105">
        <v>0.016666666666666666</v>
      </c>
      <c r="CI12" s="110">
        <f t="shared" si="5"/>
        <v>4</v>
      </c>
      <c r="CJ12" s="110">
        <f t="shared" si="6"/>
        <v>55</v>
      </c>
      <c r="CK12" s="106">
        <v>10</v>
      </c>
      <c r="CL12" s="105">
        <v>0.03819444444444444</v>
      </c>
      <c r="CM12" s="108">
        <f t="shared" si="20"/>
        <v>0.021527777777777774</v>
      </c>
      <c r="CN12" s="111" t="s">
        <v>340</v>
      </c>
      <c r="CO12" s="111" t="s">
        <v>340</v>
      </c>
      <c r="CP12" s="111" t="s">
        <v>340</v>
      </c>
      <c r="CQ12" s="111" t="s">
        <v>340</v>
      </c>
      <c r="CR12" s="109"/>
      <c r="CS12" s="97">
        <v>5</v>
      </c>
      <c r="CT12" s="97">
        <v>6</v>
      </c>
      <c r="CU12" s="109"/>
      <c r="CV12" s="108">
        <f t="shared" si="18"/>
        <v>0.20069444444444445</v>
      </c>
      <c r="CW12" s="105">
        <v>0.2388888888888889</v>
      </c>
      <c r="CX12" s="110">
        <f t="shared" si="7"/>
        <v>11</v>
      </c>
      <c r="CY12" s="110">
        <f t="shared" si="8"/>
        <v>66</v>
      </c>
      <c r="CZ12" s="106">
        <v>10</v>
      </c>
      <c r="DA12" s="105">
        <v>0.2604166666666667</v>
      </c>
      <c r="DB12" s="108">
        <f t="shared" si="9"/>
        <v>0.021527777777777785</v>
      </c>
      <c r="DC12" s="111" t="s">
        <v>340</v>
      </c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10">
        <f t="shared" si="10"/>
        <v>0</v>
      </c>
      <c r="DX12" s="111" t="s">
        <v>340</v>
      </c>
      <c r="DY12" s="111" t="s">
        <v>340</v>
      </c>
      <c r="DZ12" s="109"/>
      <c r="EA12" s="109"/>
      <c r="EB12" s="109"/>
      <c r="EC12" s="109"/>
      <c r="ED12" s="111" t="s">
        <v>340</v>
      </c>
      <c r="EE12" s="111" t="s">
        <v>340</v>
      </c>
      <c r="EF12" s="111" t="s">
        <v>340</v>
      </c>
      <c r="EG12" s="105">
        <v>0.4298611111111111</v>
      </c>
      <c r="EH12" s="110">
        <f t="shared" si="11"/>
        <v>0</v>
      </c>
      <c r="EI12" s="110">
        <f t="shared" si="12"/>
        <v>66</v>
      </c>
      <c r="EJ12" s="106">
        <v>10</v>
      </c>
      <c r="EK12" s="108">
        <f t="shared" si="13"/>
        <v>0.006250000000000033</v>
      </c>
      <c r="EL12" s="105">
        <v>0.4361111111111111</v>
      </c>
      <c r="EM12" s="107">
        <v>0</v>
      </c>
      <c r="EN12" s="105">
        <v>0.4486111111111111</v>
      </c>
      <c r="EO12" s="108">
        <f t="shared" si="14"/>
        <v>0.012500000000000011</v>
      </c>
      <c r="EP12" s="105"/>
      <c r="EQ12" s="155" t="s">
        <v>340</v>
      </c>
      <c r="ER12" s="155" t="s">
        <v>340</v>
      </c>
      <c r="ES12" s="155" t="s">
        <v>340</v>
      </c>
      <c r="ET12" s="155" t="s">
        <v>340</v>
      </c>
      <c r="EU12" s="109"/>
      <c r="EV12" s="109"/>
      <c r="EW12" s="109"/>
      <c r="EX12" s="109"/>
      <c r="EY12" s="108">
        <f>FE12-EN12</f>
        <v>0.04583333333333334</v>
      </c>
      <c r="EZ12" s="110">
        <f t="shared" si="15"/>
        <v>0</v>
      </c>
      <c r="FA12" s="115"/>
      <c r="FB12" s="97">
        <v>21</v>
      </c>
      <c r="FC12" s="97"/>
      <c r="FD12" s="116">
        <f t="shared" si="16"/>
        <v>66</v>
      </c>
      <c r="FE12" s="105">
        <v>0.49444444444444446</v>
      </c>
      <c r="FF12" s="106">
        <f t="shared" si="19"/>
        <v>8</v>
      </c>
      <c r="FG12" s="117">
        <f t="shared" si="17"/>
        <v>21066</v>
      </c>
      <c r="FH12" s="34" t="s">
        <v>350</v>
      </c>
      <c r="FI12" s="37">
        <v>2</v>
      </c>
    </row>
    <row r="13" spans="1:165" s="18" customFormat="1" ht="15.75" customHeight="1">
      <c r="A13" s="157"/>
      <c r="B13" s="97">
        <v>103</v>
      </c>
      <c r="C13" s="179" t="s">
        <v>140</v>
      </c>
      <c r="D13" s="158" t="s">
        <v>175</v>
      </c>
      <c r="E13" s="159">
        <v>1983</v>
      </c>
      <c r="F13" s="158" t="s">
        <v>71</v>
      </c>
      <c r="G13" s="159">
        <v>1987</v>
      </c>
      <c r="H13" s="154">
        <v>0.5</v>
      </c>
      <c r="I13" s="155" t="s">
        <v>340</v>
      </c>
      <c r="J13" s="155" t="s">
        <v>340</v>
      </c>
      <c r="K13" s="155" t="s">
        <v>340</v>
      </c>
      <c r="L13" s="155" t="s">
        <v>340</v>
      </c>
      <c r="M13" s="97">
        <v>1</v>
      </c>
      <c r="N13" s="109"/>
      <c r="O13" s="97">
        <v>4</v>
      </c>
      <c r="P13" s="97">
        <v>4</v>
      </c>
      <c r="Q13" s="109"/>
      <c r="R13" s="109"/>
      <c r="S13" s="109"/>
      <c r="T13" s="126">
        <f t="shared" si="0"/>
        <v>0.10555555555555551</v>
      </c>
      <c r="U13" s="105">
        <v>0.6055555555555555</v>
      </c>
      <c r="V13" s="107">
        <f t="shared" si="1"/>
        <v>9</v>
      </c>
      <c r="W13" s="106">
        <v>4</v>
      </c>
      <c r="X13" s="182">
        <v>0.6055555555555555</v>
      </c>
      <c r="Y13" s="97">
        <v>7</v>
      </c>
      <c r="Z13" s="180" t="s">
        <v>413</v>
      </c>
      <c r="AA13" s="180" t="s">
        <v>531</v>
      </c>
      <c r="AB13" s="97">
        <v>5</v>
      </c>
      <c r="AC13" s="180" t="s">
        <v>406</v>
      </c>
      <c r="AD13" s="180" t="s">
        <v>528</v>
      </c>
      <c r="AE13" s="97">
        <v>5</v>
      </c>
      <c r="AF13" s="180" t="s">
        <v>407</v>
      </c>
      <c r="AG13" s="180" t="s">
        <v>529</v>
      </c>
      <c r="AH13" s="97">
        <v>5</v>
      </c>
      <c r="AI13" s="180" t="s">
        <v>408</v>
      </c>
      <c r="AJ13" s="180" t="s">
        <v>484</v>
      </c>
      <c r="AK13" s="97">
        <v>5</v>
      </c>
      <c r="AL13" s="180" t="s">
        <v>409</v>
      </c>
      <c r="AM13" s="180" t="s">
        <v>530</v>
      </c>
      <c r="AN13" s="97">
        <v>5</v>
      </c>
      <c r="AO13" s="180" t="s">
        <v>410</v>
      </c>
      <c r="AP13" s="180" t="s">
        <v>513</v>
      </c>
      <c r="AQ13" s="97">
        <v>5</v>
      </c>
      <c r="AR13" s="180" t="s">
        <v>411</v>
      </c>
      <c r="AS13" s="180" t="s">
        <v>514</v>
      </c>
      <c r="AT13" s="180" t="s">
        <v>412</v>
      </c>
      <c r="AU13" s="180" t="s">
        <v>523</v>
      </c>
      <c r="AV13" s="104" t="s">
        <v>557</v>
      </c>
      <c r="AW13" s="105">
        <v>0.6361111111111112</v>
      </c>
      <c r="AX13" s="106">
        <v>5</v>
      </c>
      <c r="AY13" s="107">
        <v>19</v>
      </c>
      <c r="AZ13" s="107">
        <f t="shared" si="2"/>
        <v>28</v>
      </c>
      <c r="BA13" s="106">
        <v>5</v>
      </c>
      <c r="BB13" s="105"/>
      <c r="BC13" s="108"/>
      <c r="BD13" s="109"/>
      <c r="BE13" s="97">
        <v>2</v>
      </c>
      <c r="BF13" s="97">
        <v>2</v>
      </c>
      <c r="BG13" s="97">
        <v>2</v>
      </c>
      <c r="BH13" s="97">
        <v>2</v>
      </c>
      <c r="BI13" s="109"/>
      <c r="BJ13" s="109"/>
      <c r="BK13" s="109"/>
      <c r="BL13" s="97">
        <v>3</v>
      </c>
      <c r="BM13" s="97">
        <v>3</v>
      </c>
      <c r="BN13" s="97">
        <v>4</v>
      </c>
      <c r="BO13" s="109"/>
      <c r="BP13" s="97">
        <v>4</v>
      </c>
      <c r="BQ13" s="97">
        <v>4</v>
      </c>
      <c r="BR13" s="97">
        <v>4</v>
      </c>
      <c r="BS13" s="108"/>
      <c r="BT13" s="105">
        <v>0.7555555555555555</v>
      </c>
      <c r="BU13" s="110">
        <f t="shared" si="3"/>
        <v>30</v>
      </c>
      <c r="BV13" s="110">
        <f t="shared" si="4"/>
        <v>58</v>
      </c>
      <c r="BW13" s="106">
        <v>7</v>
      </c>
      <c r="BX13" s="105">
        <v>0.7680555555555556</v>
      </c>
      <c r="BY13" s="108">
        <v>0.0125</v>
      </c>
      <c r="BZ13" s="111" t="s">
        <v>340</v>
      </c>
      <c r="CA13" s="111" t="s">
        <v>340</v>
      </c>
      <c r="CB13" s="111" t="s">
        <v>340</v>
      </c>
      <c r="CC13" s="97">
        <v>2</v>
      </c>
      <c r="CD13" s="97">
        <v>4</v>
      </c>
      <c r="CE13" s="97">
        <v>4</v>
      </c>
      <c r="CF13" s="109"/>
      <c r="CG13" s="108">
        <f>CH13-BX13</f>
        <v>0.18541666666666656</v>
      </c>
      <c r="CH13" s="105">
        <v>0.9534722222222222</v>
      </c>
      <c r="CI13" s="110">
        <f t="shared" si="5"/>
        <v>10</v>
      </c>
      <c r="CJ13" s="110">
        <f t="shared" si="6"/>
        <v>68</v>
      </c>
      <c r="CK13" s="106">
        <v>7</v>
      </c>
      <c r="CL13" s="105">
        <v>0.9777777777777777</v>
      </c>
      <c r="CM13" s="108">
        <f t="shared" si="20"/>
        <v>0.02430555555555558</v>
      </c>
      <c r="CN13" s="111" t="s">
        <v>340</v>
      </c>
      <c r="CO13" s="111" t="s">
        <v>340</v>
      </c>
      <c r="CP13" s="111" t="s">
        <v>340</v>
      </c>
      <c r="CQ13" s="111" t="s">
        <v>340</v>
      </c>
      <c r="CR13" s="109"/>
      <c r="CS13" s="97">
        <v>5</v>
      </c>
      <c r="CT13" s="109"/>
      <c r="CU13" s="97">
        <v>4</v>
      </c>
      <c r="CV13" s="108">
        <v>0.1388888888888889</v>
      </c>
      <c r="CW13" s="105">
        <v>0.11666666666666665</v>
      </c>
      <c r="CX13" s="110">
        <f t="shared" si="7"/>
        <v>9</v>
      </c>
      <c r="CY13" s="110">
        <f t="shared" si="8"/>
        <v>77</v>
      </c>
      <c r="CZ13" s="106">
        <v>8</v>
      </c>
      <c r="DA13" s="105">
        <v>0.14930555555555555</v>
      </c>
      <c r="DB13" s="108">
        <f t="shared" si="9"/>
        <v>0.0326388888888889</v>
      </c>
      <c r="DC13" s="111" t="s">
        <v>340</v>
      </c>
      <c r="DD13" s="97">
        <v>2</v>
      </c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10">
        <f t="shared" si="10"/>
        <v>2</v>
      </c>
      <c r="DX13" s="111" t="s">
        <v>340</v>
      </c>
      <c r="DY13" s="111" t="s">
        <v>340</v>
      </c>
      <c r="DZ13" s="109"/>
      <c r="EA13" s="109"/>
      <c r="EB13" s="109"/>
      <c r="EC13" s="109"/>
      <c r="ED13" s="111" t="s">
        <v>340</v>
      </c>
      <c r="EE13" s="111" t="s">
        <v>340</v>
      </c>
      <c r="EF13" s="111" t="s">
        <v>340</v>
      </c>
      <c r="EG13" s="105">
        <v>0.38680555555555557</v>
      </c>
      <c r="EH13" s="110">
        <f t="shared" si="11"/>
        <v>0</v>
      </c>
      <c r="EI13" s="110">
        <f t="shared" si="12"/>
        <v>79</v>
      </c>
      <c r="EJ13" s="106">
        <v>8</v>
      </c>
      <c r="EK13" s="108">
        <f t="shared" si="13"/>
        <v>0.00347222222222221</v>
      </c>
      <c r="EL13" s="105">
        <v>0.3902777777777778</v>
      </c>
      <c r="EM13" s="107">
        <v>-20</v>
      </c>
      <c r="EN13" s="105">
        <v>0.4131944444444444</v>
      </c>
      <c r="EO13" s="108">
        <f t="shared" si="14"/>
        <v>0.02291666666666664</v>
      </c>
      <c r="EP13" s="105"/>
      <c r="EQ13" s="155" t="s">
        <v>340</v>
      </c>
      <c r="ER13" s="155" t="s">
        <v>340</v>
      </c>
      <c r="ES13" s="155" t="s">
        <v>340</v>
      </c>
      <c r="ET13" s="155" t="s">
        <v>340</v>
      </c>
      <c r="EU13" s="109"/>
      <c r="EV13" s="109"/>
      <c r="EW13" s="109"/>
      <c r="EX13" s="109"/>
      <c r="EY13" s="108">
        <f>FE13-EN13</f>
        <v>0.05763888888888896</v>
      </c>
      <c r="EZ13" s="110">
        <f t="shared" si="15"/>
        <v>0</v>
      </c>
      <c r="FA13" s="115"/>
      <c r="FB13" s="97">
        <v>21</v>
      </c>
      <c r="FC13" s="97"/>
      <c r="FD13" s="116">
        <f t="shared" si="16"/>
        <v>59</v>
      </c>
      <c r="FE13" s="105">
        <v>0.4708333333333334</v>
      </c>
      <c r="FF13" s="106">
        <f t="shared" si="19"/>
        <v>9</v>
      </c>
      <c r="FG13" s="117">
        <f t="shared" si="17"/>
        <v>21059</v>
      </c>
      <c r="FH13" s="34" t="s">
        <v>349</v>
      </c>
      <c r="FI13" s="35"/>
    </row>
    <row r="14" spans="1:165" s="18" customFormat="1" ht="15.75" customHeight="1">
      <c r="A14" s="157"/>
      <c r="B14" s="97">
        <v>111</v>
      </c>
      <c r="C14" s="181" t="s">
        <v>147</v>
      </c>
      <c r="D14" s="99" t="s">
        <v>72</v>
      </c>
      <c r="E14" s="159">
        <v>1988</v>
      </c>
      <c r="F14" s="99" t="s">
        <v>27</v>
      </c>
      <c r="G14" s="159">
        <v>1972</v>
      </c>
      <c r="H14" s="154">
        <v>0.5</v>
      </c>
      <c r="I14" s="155" t="s">
        <v>340</v>
      </c>
      <c r="J14" s="155" t="s">
        <v>340</v>
      </c>
      <c r="K14" s="155" t="s">
        <v>340</v>
      </c>
      <c r="L14" s="155" t="s">
        <v>340</v>
      </c>
      <c r="M14" s="109"/>
      <c r="N14" s="109"/>
      <c r="O14" s="97">
        <v>4</v>
      </c>
      <c r="P14" s="109"/>
      <c r="Q14" s="109"/>
      <c r="R14" s="109"/>
      <c r="S14" s="109"/>
      <c r="T14" s="126">
        <f t="shared" si="0"/>
        <v>0.10416666666666663</v>
      </c>
      <c r="U14" s="105">
        <v>0.6041666666666666</v>
      </c>
      <c r="V14" s="107">
        <f t="shared" si="1"/>
        <v>4</v>
      </c>
      <c r="W14" s="106">
        <v>12</v>
      </c>
      <c r="X14" s="154">
        <v>0.6041666666666666</v>
      </c>
      <c r="Y14" s="97">
        <v>8</v>
      </c>
      <c r="Z14" s="180" t="s">
        <v>426</v>
      </c>
      <c r="AA14" s="180" t="s">
        <v>485</v>
      </c>
      <c r="AB14" s="97">
        <v>8</v>
      </c>
      <c r="AC14" s="180" t="s">
        <v>427</v>
      </c>
      <c r="AD14" s="180" t="s">
        <v>532</v>
      </c>
      <c r="AE14" s="97">
        <v>8</v>
      </c>
      <c r="AF14" s="180" t="s">
        <v>392</v>
      </c>
      <c r="AG14" s="180" t="s">
        <v>533</v>
      </c>
      <c r="AH14" s="97">
        <v>9</v>
      </c>
      <c r="AI14" s="180" t="s">
        <v>428</v>
      </c>
      <c r="AJ14" s="180" t="s">
        <v>534</v>
      </c>
      <c r="AK14" s="97">
        <v>10</v>
      </c>
      <c r="AL14" s="180" t="s">
        <v>429</v>
      </c>
      <c r="AM14" s="180" t="s">
        <v>533</v>
      </c>
      <c r="AN14" s="97">
        <v>10</v>
      </c>
      <c r="AO14" s="180" t="s">
        <v>430</v>
      </c>
      <c r="AP14" s="180" t="s">
        <v>472</v>
      </c>
      <c r="AQ14" s="97">
        <v>10</v>
      </c>
      <c r="AR14" s="180" t="s">
        <v>431</v>
      </c>
      <c r="AS14" s="180" t="s">
        <v>535</v>
      </c>
      <c r="AT14" s="180" t="s">
        <v>432</v>
      </c>
      <c r="AU14" s="180" t="s">
        <v>466</v>
      </c>
      <c r="AV14" s="104" t="s">
        <v>561</v>
      </c>
      <c r="AW14" s="105">
        <v>0.6402777777777778</v>
      </c>
      <c r="AX14" s="106">
        <v>10</v>
      </c>
      <c r="AY14" s="107">
        <v>14</v>
      </c>
      <c r="AZ14" s="107">
        <f t="shared" si="2"/>
        <v>18</v>
      </c>
      <c r="BA14" s="106">
        <v>12</v>
      </c>
      <c r="BB14" s="105"/>
      <c r="BC14" s="108"/>
      <c r="BD14" s="97">
        <v>2</v>
      </c>
      <c r="BE14" s="97">
        <v>2</v>
      </c>
      <c r="BF14" s="109"/>
      <c r="BG14" s="97">
        <v>2</v>
      </c>
      <c r="BH14" s="97">
        <v>2</v>
      </c>
      <c r="BI14" s="109"/>
      <c r="BJ14" s="109"/>
      <c r="BK14" s="97">
        <v>3</v>
      </c>
      <c r="BL14" s="97">
        <v>3</v>
      </c>
      <c r="BM14" s="97">
        <v>3</v>
      </c>
      <c r="BN14" s="97">
        <v>4</v>
      </c>
      <c r="BO14" s="109"/>
      <c r="BP14" s="109"/>
      <c r="BQ14" s="97">
        <v>4</v>
      </c>
      <c r="BR14" s="97">
        <v>4</v>
      </c>
      <c r="BS14" s="108"/>
      <c r="BT14" s="105">
        <v>0.7965277777777778</v>
      </c>
      <c r="BU14" s="110">
        <f t="shared" si="3"/>
        <v>29</v>
      </c>
      <c r="BV14" s="110">
        <f t="shared" si="4"/>
        <v>47</v>
      </c>
      <c r="BW14" s="106">
        <v>12</v>
      </c>
      <c r="BX14" s="105">
        <v>0.8208333333333333</v>
      </c>
      <c r="BY14" s="108">
        <v>0.024305555555555556</v>
      </c>
      <c r="BZ14" s="111" t="s">
        <v>340</v>
      </c>
      <c r="CA14" s="111" t="s">
        <v>340</v>
      </c>
      <c r="CB14" s="111" t="s">
        <v>340</v>
      </c>
      <c r="CC14" s="109"/>
      <c r="CD14" s="109"/>
      <c r="CE14" s="109"/>
      <c r="CF14" s="109"/>
      <c r="CG14" s="108">
        <f>CH14-BX14</f>
        <v>0.15555555555555556</v>
      </c>
      <c r="CH14" s="105">
        <v>0.9763888888888889</v>
      </c>
      <c r="CI14" s="110">
        <f t="shared" si="5"/>
        <v>0</v>
      </c>
      <c r="CJ14" s="110">
        <f t="shared" si="6"/>
        <v>47</v>
      </c>
      <c r="CK14" s="106">
        <v>13</v>
      </c>
      <c r="CL14" s="105">
        <v>0.9833333333333334</v>
      </c>
      <c r="CM14" s="108">
        <f t="shared" si="20"/>
        <v>0.006944444444444531</v>
      </c>
      <c r="CN14" s="111" t="s">
        <v>340</v>
      </c>
      <c r="CO14" s="111" t="s">
        <v>340</v>
      </c>
      <c r="CP14" s="111" t="s">
        <v>340</v>
      </c>
      <c r="CQ14" s="111" t="s">
        <v>340</v>
      </c>
      <c r="CR14" s="109"/>
      <c r="CS14" s="97">
        <v>5</v>
      </c>
      <c r="CT14" s="109"/>
      <c r="CU14" s="97">
        <v>4</v>
      </c>
      <c r="CV14" s="108">
        <v>0.19791666666666666</v>
      </c>
      <c r="CW14" s="105">
        <v>0.18125</v>
      </c>
      <c r="CX14" s="110">
        <f t="shared" si="7"/>
        <v>9</v>
      </c>
      <c r="CY14" s="110">
        <f t="shared" si="8"/>
        <v>56</v>
      </c>
      <c r="CZ14" s="106">
        <v>12</v>
      </c>
      <c r="DA14" s="105">
        <v>0.21041666666666667</v>
      </c>
      <c r="DB14" s="108">
        <f t="shared" si="9"/>
        <v>0.029166666666666674</v>
      </c>
      <c r="DC14" s="111" t="s">
        <v>340</v>
      </c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10">
        <f t="shared" si="10"/>
        <v>0</v>
      </c>
      <c r="DX14" s="111" t="s">
        <v>340</v>
      </c>
      <c r="DY14" s="111" t="s">
        <v>340</v>
      </c>
      <c r="DZ14" s="109"/>
      <c r="EA14" s="109"/>
      <c r="EB14" s="109"/>
      <c r="EC14" s="109"/>
      <c r="ED14" s="111" t="s">
        <v>340</v>
      </c>
      <c r="EE14" s="111" t="s">
        <v>340</v>
      </c>
      <c r="EF14" s="111" t="s">
        <v>340</v>
      </c>
      <c r="EG14" s="105">
        <v>0.4604166666666667</v>
      </c>
      <c r="EH14" s="110">
        <f t="shared" si="11"/>
        <v>0</v>
      </c>
      <c r="EI14" s="110">
        <f t="shared" si="12"/>
        <v>56</v>
      </c>
      <c r="EJ14" s="106">
        <v>12</v>
      </c>
      <c r="EK14" s="108">
        <f t="shared" si="13"/>
        <v>0.006249999999999922</v>
      </c>
      <c r="EL14" s="105">
        <v>0.4666666666666666</v>
      </c>
      <c r="EM14" s="107">
        <v>0</v>
      </c>
      <c r="EN14" s="105">
        <v>0.4791666666666667</v>
      </c>
      <c r="EO14" s="108">
        <f t="shared" si="14"/>
        <v>0.012500000000000067</v>
      </c>
      <c r="EP14" s="105">
        <v>0.4041666666666666</v>
      </c>
      <c r="EQ14" s="155" t="s">
        <v>340</v>
      </c>
      <c r="ER14" s="155" t="s">
        <v>340</v>
      </c>
      <c r="ES14" s="155" t="s">
        <v>340</v>
      </c>
      <c r="ET14" s="155" t="s">
        <v>340</v>
      </c>
      <c r="EU14" s="109"/>
      <c r="EV14" s="109"/>
      <c r="EW14" s="97">
        <v>2</v>
      </c>
      <c r="EX14" s="109"/>
      <c r="EY14" s="108">
        <f>EG14-EP14</f>
        <v>0.05625000000000008</v>
      </c>
      <c r="EZ14" s="110">
        <f t="shared" si="15"/>
        <v>2</v>
      </c>
      <c r="FA14" s="115"/>
      <c r="FB14" s="97">
        <v>21</v>
      </c>
      <c r="FC14" s="97"/>
      <c r="FD14" s="116">
        <f t="shared" si="16"/>
        <v>58</v>
      </c>
      <c r="FE14" s="105">
        <v>0.48194444444444445</v>
      </c>
      <c r="FF14" s="106">
        <f t="shared" si="19"/>
        <v>10</v>
      </c>
      <c r="FG14" s="117">
        <f t="shared" si="17"/>
        <v>21058</v>
      </c>
      <c r="FH14" s="34" t="s">
        <v>349</v>
      </c>
      <c r="FI14" s="35"/>
    </row>
    <row r="15" spans="1:165" s="18" customFormat="1" ht="15.75" customHeight="1">
      <c r="A15" s="157"/>
      <c r="B15" s="97">
        <v>113</v>
      </c>
      <c r="C15" s="179" t="s">
        <v>155</v>
      </c>
      <c r="D15" s="158" t="s">
        <v>41</v>
      </c>
      <c r="E15" s="159">
        <v>1985</v>
      </c>
      <c r="F15" s="158" t="s">
        <v>47</v>
      </c>
      <c r="G15" s="159">
        <v>1987</v>
      </c>
      <c r="H15" s="154">
        <v>0.5</v>
      </c>
      <c r="I15" s="155" t="s">
        <v>340</v>
      </c>
      <c r="J15" s="155" t="s">
        <v>340</v>
      </c>
      <c r="K15" s="155" t="s">
        <v>340</v>
      </c>
      <c r="L15" s="155" t="s">
        <v>340</v>
      </c>
      <c r="M15" s="97">
        <v>1</v>
      </c>
      <c r="N15" s="97">
        <v>2</v>
      </c>
      <c r="O15" s="109"/>
      <c r="P15" s="109"/>
      <c r="Q15" s="109"/>
      <c r="R15" s="109"/>
      <c r="S15" s="109"/>
      <c r="T15" s="126">
        <f t="shared" si="0"/>
        <v>0.125</v>
      </c>
      <c r="U15" s="105">
        <v>0.625</v>
      </c>
      <c r="V15" s="107">
        <f t="shared" si="1"/>
        <v>3</v>
      </c>
      <c r="W15" s="106">
        <v>14</v>
      </c>
      <c r="X15" s="182">
        <v>0.6256944444444444</v>
      </c>
      <c r="Y15" s="97">
        <v>12</v>
      </c>
      <c r="Z15" s="180" t="s">
        <v>361</v>
      </c>
      <c r="AA15" s="180" t="s">
        <v>540</v>
      </c>
      <c r="AB15" s="97">
        <v>12</v>
      </c>
      <c r="AC15" s="180" t="s">
        <v>362</v>
      </c>
      <c r="AD15" s="180" t="s">
        <v>512</v>
      </c>
      <c r="AE15" s="97">
        <v>12</v>
      </c>
      <c r="AF15" s="180" t="s">
        <v>363</v>
      </c>
      <c r="AG15" s="180" t="s">
        <v>538</v>
      </c>
      <c r="AH15" s="97">
        <v>12</v>
      </c>
      <c r="AI15" s="180" t="s">
        <v>364</v>
      </c>
      <c r="AJ15" s="180" t="s">
        <v>539</v>
      </c>
      <c r="AK15" s="97">
        <v>12</v>
      </c>
      <c r="AL15" s="180" t="s">
        <v>365</v>
      </c>
      <c r="AM15" s="180" t="s">
        <v>540</v>
      </c>
      <c r="AN15" s="97">
        <v>12</v>
      </c>
      <c r="AO15" s="180" t="s">
        <v>366</v>
      </c>
      <c r="AP15" s="180" t="s">
        <v>541</v>
      </c>
      <c r="AQ15" s="97">
        <v>12</v>
      </c>
      <c r="AR15" s="180" t="s">
        <v>367</v>
      </c>
      <c r="AS15" s="180" t="s">
        <v>537</v>
      </c>
      <c r="AT15" s="180" t="s">
        <v>368</v>
      </c>
      <c r="AU15" s="180" t="s">
        <v>536</v>
      </c>
      <c r="AV15" s="104" t="s">
        <v>562</v>
      </c>
      <c r="AW15" s="105">
        <v>0.6576388888888889</v>
      </c>
      <c r="AX15" s="106">
        <v>12</v>
      </c>
      <c r="AY15" s="107">
        <v>12</v>
      </c>
      <c r="AZ15" s="107">
        <f t="shared" si="2"/>
        <v>15</v>
      </c>
      <c r="BA15" s="106">
        <v>13</v>
      </c>
      <c r="BB15" s="105">
        <v>0.6909722222222222</v>
      </c>
      <c r="BC15" s="108">
        <f>BB15-AW15</f>
        <v>0.033333333333333326</v>
      </c>
      <c r="BD15" s="97">
        <v>2</v>
      </c>
      <c r="BE15" s="97">
        <v>2</v>
      </c>
      <c r="BF15" s="97">
        <v>2</v>
      </c>
      <c r="BG15" s="97">
        <v>2</v>
      </c>
      <c r="BH15" s="97">
        <v>2</v>
      </c>
      <c r="BI15" s="109"/>
      <c r="BJ15" s="109"/>
      <c r="BK15" s="97">
        <v>3</v>
      </c>
      <c r="BL15" s="97">
        <v>3</v>
      </c>
      <c r="BM15" s="97">
        <v>3</v>
      </c>
      <c r="BN15" s="109"/>
      <c r="BO15" s="109"/>
      <c r="BP15" s="109"/>
      <c r="BQ15" s="97">
        <v>4</v>
      </c>
      <c r="BR15" s="97">
        <v>4</v>
      </c>
      <c r="BS15" s="108">
        <f>BT15-BB15</f>
        <v>0.1527777777777778</v>
      </c>
      <c r="BT15" s="105">
        <v>0.84375</v>
      </c>
      <c r="BU15" s="110">
        <f t="shared" si="3"/>
        <v>27</v>
      </c>
      <c r="BV15" s="110">
        <f t="shared" si="4"/>
        <v>42</v>
      </c>
      <c r="BW15" s="106">
        <v>14</v>
      </c>
      <c r="BX15" s="105">
        <v>0.875</v>
      </c>
      <c r="BY15" s="108">
        <f>BX15-BT15</f>
        <v>0.03125</v>
      </c>
      <c r="BZ15" s="111" t="s">
        <v>340</v>
      </c>
      <c r="CA15" s="111" t="s">
        <v>340</v>
      </c>
      <c r="CB15" s="111" t="s">
        <v>340</v>
      </c>
      <c r="CC15" s="97">
        <v>2</v>
      </c>
      <c r="CD15" s="97">
        <v>4</v>
      </c>
      <c r="CE15" s="109"/>
      <c r="CF15" s="109"/>
      <c r="CG15" s="108">
        <v>0.17222222222222225</v>
      </c>
      <c r="CH15" s="105">
        <v>0.04722222222222222</v>
      </c>
      <c r="CI15" s="110">
        <f t="shared" si="5"/>
        <v>6</v>
      </c>
      <c r="CJ15" s="110">
        <f t="shared" si="6"/>
        <v>48</v>
      </c>
      <c r="CK15" s="106">
        <v>12</v>
      </c>
      <c r="CL15" s="105">
        <v>0.09027777777777778</v>
      </c>
      <c r="CM15" s="108">
        <f t="shared" si="20"/>
        <v>0.043055555555555555</v>
      </c>
      <c r="CN15" s="111" t="s">
        <v>340</v>
      </c>
      <c r="CO15" s="111" t="s">
        <v>340</v>
      </c>
      <c r="CP15" s="111" t="s">
        <v>340</v>
      </c>
      <c r="CQ15" s="111" t="s">
        <v>340</v>
      </c>
      <c r="CR15" s="109"/>
      <c r="CS15" s="97">
        <v>5</v>
      </c>
      <c r="CT15" s="109"/>
      <c r="CU15" s="97">
        <v>4</v>
      </c>
      <c r="CV15" s="108">
        <f>CW15-CL15</f>
        <v>0.17569444444444443</v>
      </c>
      <c r="CW15" s="105">
        <v>0.2659722222222222</v>
      </c>
      <c r="CX15" s="110">
        <f t="shared" si="7"/>
        <v>9</v>
      </c>
      <c r="CY15" s="110">
        <f t="shared" si="8"/>
        <v>57</v>
      </c>
      <c r="CZ15" s="106">
        <v>11</v>
      </c>
      <c r="DA15" s="105">
        <v>0.31180555555555556</v>
      </c>
      <c r="DB15" s="108">
        <f t="shared" si="9"/>
        <v>0.04583333333333334</v>
      </c>
      <c r="DC15" s="111" t="s">
        <v>340</v>
      </c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10">
        <f t="shared" si="10"/>
        <v>0</v>
      </c>
      <c r="DX15" s="111" t="s">
        <v>340</v>
      </c>
      <c r="DY15" s="111" t="s">
        <v>340</v>
      </c>
      <c r="DZ15" s="109"/>
      <c r="EA15" s="109"/>
      <c r="EB15" s="109"/>
      <c r="EC15" s="109"/>
      <c r="ED15" s="111" t="s">
        <v>340</v>
      </c>
      <c r="EE15" s="111" t="s">
        <v>340</v>
      </c>
      <c r="EF15" s="111" t="s">
        <v>340</v>
      </c>
      <c r="EG15" s="105">
        <v>0.475</v>
      </c>
      <c r="EH15" s="110">
        <f t="shared" si="11"/>
        <v>0</v>
      </c>
      <c r="EI15" s="110">
        <f t="shared" si="12"/>
        <v>57</v>
      </c>
      <c r="EJ15" s="106">
        <v>11</v>
      </c>
      <c r="EK15" s="108"/>
      <c r="EL15" s="105" t="s">
        <v>343</v>
      </c>
      <c r="EM15" s="107">
        <v>-20</v>
      </c>
      <c r="EN15" s="105" t="s">
        <v>343</v>
      </c>
      <c r="EO15" s="108"/>
      <c r="EP15" s="105">
        <v>0.4791666666666667</v>
      </c>
      <c r="EQ15" s="155" t="s">
        <v>340</v>
      </c>
      <c r="ER15" s="155" t="s">
        <v>340</v>
      </c>
      <c r="ES15" s="109"/>
      <c r="ET15" s="109"/>
      <c r="EU15" s="109"/>
      <c r="EV15" s="109"/>
      <c r="EW15" s="109"/>
      <c r="EX15" s="109"/>
      <c r="EY15" s="108">
        <f>FE15-EP15</f>
        <v>0.013888888888888895</v>
      </c>
      <c r="EZ15" s="110">
        <f t="shared" si="15"/>
        <v>0</v>
      </c>
      <c r="FA15" s="115"/>
      <c r="FB15" s="97">
        <v>19</v>
      </c>
      <c r="FC15" s="97"/>
      <c r="FD15" s="116">
        <f t="shared" si="16"/>
        <v>37</v>
      </c>
      <c r="FE15" s="105">
        <v>0.4930555555555556</v>
      </c>
      <c r="FF15" s="106">
        <f t="shared" si="19"/>
        <v>11</v>
      </c>
      <c r="FG15" s="117">
        <f t="shared" si="17"/>
        <v>19037</v>
      </c>
      <c r="FH15" s="34" t="s">
        <v>349</v>
      </c>
      <c r="FI15" s="35"/>
    </row>
    <row r="16" spans="1:165" s="18" customFormat="1" ht="15.75" customHeight="1">
      <c r="A16" s="157"/>
      <c r="B16" s="97">
        <v>102</v>
      </c>
      <c r="C16" s="179" t="s">
        <v>90</v>
      </c>
      <c r="D16" s="158" t="s">
        <v>29</v>
      </c>
      <c r="E16" s="159">
        <v>1973</v>
      </c>
      <c r="F16" s="158" t="s">
        <v>42</v>
      </c>
      <c r="G16" s="159">
        <v>1978</v>
      </c>
      <c r="H16" s="154">
        <v>0.5</v>
      </c>
      <c r="I16" s="155" t="s">
        <v>340</v>
      </c>
      <c r="J16" s="155" t="s">
        <v>340</v>
      </c>
      <c r="K16" s="155" t="s">
        <v>340</v>
      </c>
      <c r="L16" s="155" t="s">
        <v>340</v>
      </c>
      <c r="M16" s="97">
        <v>1</v>
      </c>
      <c r="N16" s="109"/>
      <c r="O16" s="109"/>
      <c r="P16" s="109"/>
      <c r="Q16" s="97">
        <v>2</v>
      </c>
      <c r="R16" s="109"/>
      <c r="S16" s="109"/>
      <c r="T16" s="126">
        <f t="shared" si="0"/>
        <v>0.10555555555555551</v>
      </c>
      <c r="U16" s="105">
        <v>0.6055555555555555</v>
      </c>
      <c r="V16" s="107">
        <f t="shared" si="1"/>
        <v>3</v>
      </c>
      <c r="W16" s="106">
        <v>13</v>
      </c>
      <c r="X16" s="182">
        <v>0.6055555555555555</v>
      </c>
      <c r="Y16" s="97">
        <v>6</v>
      </c>
      <c r="Z16" s="180" t="s">
        <v>413</v>
      </c>
      <c r="AA16" s="180" t="s">
        <v>464</v>
      </c>
      <c r="AB16" s="97">
        <v>7</v>
      </c>
      <c r="AC16" s="20">
        <v>0.008796296296296297</v>
      </c>
      <c r="AD16" s="180" t="s">
        <v>464</v>
      </c>
      <c r="AE16" s="97">
        <v>6</v>
      </c>
      <c r="AF16" s="180" t="s">
        <v>414</v>
      </c>
      <c r="AG16" s="180" t="s">
        <v>465</v>
      </c>
      <c r="AH16" s="97">
        <v>6</v>
      </c>
      <c r="AI16" s="180" t="s">
        <v>385</v>
      </c>
      <c r="AJ16" s="180" t="s">
        <v>466</v>
      </c>
      <c r="AK16" s="97">
        <v>6</v>
      </c>
      <c r="AL16" s="180" t="s">
        <v>415</v>
      </c>
      <c r="AM16" s="180" t="s">
        <v>467</v>
      </c>
      <c r="AN16" s="97">
        <v>6</v>
      </c>
      <c r="AO16" s="180" t="s">
        <v>425</v>
      </c>
      <c r="AP16" s="180" t="s">
        <v>468</v>
      </c>
      <c r="AQ16" s="97">
        <v>6</v>
      </c>
      <c r="AR16" s="180" t="s">
        <v>416</v>
      </c>
      <c r="AS16" s="180" t="s">
        <v>469</v>
      </c>
      <c r="AT16" s="180" t="s">
        <v>417</v>
      </c>
      <c r="AU16" s="180" t="s">
        <v>469</v>
      </c>
      <c r="AV16" s="104" t="s">
        <v>551</v>
      </c>
      <c r="AW16" s="105">
        <v>0.6368055555555555</v>
      </c>
      <c r="AX16" s="106">
        <v>6</v>
      </c>
      <c r="AY16" s="107">
        <v>18</v>
      </c>
      <c r="AZ16" s="107">
        <f t="shared" si="2"/>
        <v>21</v>
      </c>
      <c r="BA16" s="106">
        <v>10</v>
      </c>
      <c r="BB16" s="105">
        <v>0.6576388888888889</v>
      </c>
      <c r="BC16" s="108">
        <f>BB16-AW16</f>
        <v>0.02083333333333337</v>
      </c>
      <c r="BD16" s="97">
        <v>2</v>
      </c>
      <c r="BE16" s="97">
        <v>2</v>
      </c>
      <c r="BF16" s="97">
        <v>2</v>
      </c>
      <c r="BG16" s="97">
        <v>2</v>
      </c>
      <c r="BH16" s="97">
        <v>2</v>
      </c>
      <c r="BI16" s="97">
        <v>3</v>
      </c>
      <c r="BJ16" s="97">
        <v>3</v>
      </c>
      <c r="BK16" s="97">
        <v>3</v>
      </c>
      <c r="BL16" s="97">
        <v>3</v>
      </c>
      <c r="BM16" s="97">
        <v>3</v>
      </c>
      <c r="BN16" s="97">
        <v>4</v>
      </c>
      <c r="BO16" s="97">
        <v>4</v>
      </c>
      <c r="BP16" s="109"/>
      <c r="BQ16" s="97">
        <v>4</v>
      </c>
      <c r="BR16" s="97">
        <v>4</v>
      </c>
      <c r="BS16" s="108">
        <f>BT16-BB16</f>
        <v>0.1611111111111111</v>
      </c>
      <c r="BT16" s="105">
        <v>0.81875</v>
      </c>
      <c r="BU16" s="110">
        <f t="shared" si="3"/>
        <v>41</v>
      </c>
      <c r="BV16" s="110">
        <f t="shared" si="4"/>
        <v>62</v>
      </c>
      <c r="BW16" s="106">
        <v>5</v>
      </c>
      <c r="BX16" s="105">
        <v>0.84375</v>
      </c>
      <c r="BY16" s="108">
        <v>0.025</v>
      </c>
      <c r="BZ16" s="111" t="s">
        <v>340</v>
      </c>
      <c r="CA16" s="111" t="s">
        <v>340</v>
      </c>
      <c r="CB16" s="111" t="s">
        <v>340</v>
      </c>
      <c r="CC16" s="109"/>
      <c r="CD16" s="109"/>
      <c r="CE16" s="97">
        <v>4</v>
      </c>
      <c r="CF16" s="97">
        <v>7</v>
      </c>
      <c r="CG16" s="108">
        <v>0.1840277777777778</v>
      </c>
      <c r="CH16" s="105">
        <v>0.027777777777777776</v>
      </c>
      <c r="CI16" s="110">
        <f t="shared" si="5"/>
        <v>11</v>
      </c>
      <c r="CJ16" s="110">
        <f t="shared" si="6"/>
        <v>73</v>
      </c>
      <c r="CK16" s="106">
        <v>4</v>
      </c>
      <c r="CL16" s="105">
        <v>0.05</v>
      </c>
      <c r="CM16" s="108">
        <f t="shared" si="20"/>
        <v>0.022222222222222227</v>
      </c>
      <c r="CN16" s="111" t="s">
        <v>340</v>
      </c>
      <c r="CO16" s="111" t="s">
        <v>340</v>
      </c>
      <c r="CP16" s="111" t="s">
        <v>340</v>
      </c>
      <c r="CQ16" s="111" t="s">
        <v>340</v>
      </c>
      <c r="CR16" s="109"/>
      <c r="CS16" s="97">
        <v>5</v>
      </c>
      <c r="CT16" s="97">
        <v>6</v>
      </c>
      <c r="CU16" s="97">
        <v>4</v>
      </c>
      <c r="CV16" s="108">
        <f>CW16-CL16</f>
        <v>0.25833333333333336</v>
      </c>
      <c r="CW16" s="105">
        <v>0.30833333333333335</v>
      </c>
      <c r="CX16" s="110">
        <f t="shared" si="7"/>
        <v>15</v>
      </c>
      <c r="CY16" s="110">
        <f t="shared" si="8"/>
        <v>88</v>
      </c>
      <c r="CZ16" s="106">
        <v>4</v>
      </c>
      <c r="DA16" s="105">
        <v>0.3263888888888889</v>
      </c>
      <c r="DB16" s="108">
        <f t="shared" si="9"/>
        <v>0.018055555555555547</v>
      </c>
      <c r="DC16" s="111" t="s">
        <v>340</v>
      </c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10">
        <f t="shared" si="10"/>
        <v>0</v>
      </c>
      <c r="DX16" s="111" t="s">
        <v>340</v>
      </c>
      <c r="DY16" s="111" t="s">
        <v>340</v>
      </c>
      <c r="DZ16" s="109"/>
      <c r="EA16" s="109"/>
      <c r="EB16" s="109"/>
      <c r="EC16" s="109"/>
      <c r="ED16" s="111" t="s">
        <v>340</v>
      </c>
      <c r="EE16" s="111" t="s">
        <v>340</v>
      </c>
      <c r="EF16" s="111" t="s">
        <v>340</v>
      </c>
      <c r="EG16" s="105">
        <v>0.4756944444444444</v>
      </c>
      <c r="EH16" s="110">
        <f t="shared" si="11"/>
        <v>0</v>
      </c>
      <c r="EI16" s="110">
        <f t="shared" si="12"/>
        <v>88</v>
      </c>
      <c r="EJ16" s="106">
        <v>5</v>
      </c>
      <c r="EK16" s="108"/>
      <c r="EL16" s="105" t="s">
        <v>343</v>
      </c>
      <c r="EM16" s="107">
        <v>-20</v>
      </c>
      <c r="EN16" s="105" t="s">
        <v>343</v>
      </c>
      <c r="EO16" s="108"/>
      <c r="EP16" s="105">
        <v>0.4791666666666667</v>
      </c>
      <c r="EQ16" s="109"/>
      <c r="ER16" s="155" t="s">
        <v>340</v>
      </c>
      <c r="ES16" s="109"/>
      <c r="ET16" s="109"/>
      <c r="EU16" s="109"/>
      <c r="EV16" s="109"/>
      <c r="EW16" s="109"/>
      <c r="EX16" s="109"/>
      <c r="EY16" s="108">
        <f>FE16-EP16</f>
        <v>0.008333333333333304</v>
      </c>
      <c r="EZ16" s="110">
        <f t="shared" si="15"/>
        <v>0</v>
      </c>
      <c r="FA16" s="115"/>
      <c r="FB16" s="97">
        <v>18</v>
      </c>
      <c r="FC16" s="97"/>
      <c r="FD16" s="116">
        <f t="shared" si="16"/>
        <v>68</v>
      </c>
      <c r="FE16" s="105">
        <v>0.4875</v>
      </c>
      <c r="FF16" s="106">
        <f t="shared" si="19"/>
        <v>12</v>
      </c>
      <c r="FG16" s="117">
        <f t="shared" si="17"/>
        <v>18068</v>
      </c>
      <c r="FH16" s="34" t="s">
        <v>349</v>
      </c>
      <c r="FI16" s="35"/>
    </row>
    <row r="17" spans="1:165" s="18" customFormat="1" ht="15.75" customHeight="1">
      <c r="A17" s="157"/>
      <c r="B17" s="97">
        <v>114</v>
      </c>
      <c r="C17" s="179" t="s">
        <v>38</v>
      </c>
      <c r="D17" s="158" t="s">
        <v>26</v>
      </c>
      <c r="E17" s="159">
        <v>1979</v>
      </c>
      <c r="F17" s="158" t="s">
        <v>187</v>
      </c>
      <c r="G17" s="159">
        <v>1979</v>
      </c>
      <c r="H17" s="154">
        <v>0.5</v>
      </c>
      <c r="I17" s="155" t="s">
        <v>340</v>
      </c>
      <c r="J17" s="155" t="s">
        <v>340</v>
      </c>
      <c r="K17" s="155" t="s">
        <v>340</v>
      </c>
      <c r="L17" s="155" t="s">
        <v>340</v>
      </c>
      <c r="M17" s="97">
        <v>1</v>
      </c>
      <c r="N17" s="109"/>
      <c r="O17" s="109"/>
      <c r="P17" s="97">
        <v>4</v>
      </c>
      <c r="Q17" s="109"/>
      <c r="R17" s="109"/>
      <c r="S17" s="109"/>
      <c r="T17" s="126">
        <f t="shared" si="0"/>
        <v>0.15833333333333333</v>
      </c>
      <c r="U17" s="105">
        <v>0.6583333333333333</v>
      </c>
      <c r="V17" s="107">
        <f t="shared" si="1"/>
        <v>5</v>
      </c>
      <c r="W17" s="106">
        <v>11</v>
      </c>
      <c r="X17" s="182">
        <v>0.6590277777777778</v>
      </c>
      <c r="Y17" s="97">
        <v>14</v>
      </c>
      <c r="Z17" s="180" t="s">
        <v>358</v>
      </c>
      <c r="AA17" s="180" t="s">
        <v>463</v>
      </c>
      <c r="AB17" s="97">
        <v>14</v>
      </c>
      <c r="AC17" s="180" t="s">
        <v>359</v>
      </c>
      <c r="AD17" s="180" t="s">
        <v>461</v>
      </c>
      <c r="AE17" s="97">
        <v>14</v>
      </c>
      <c r="AF17" s="180" t="s">
        <v>543</v>
      </c>
      <c r="AG17" s="180" t="s">
        <v>544</v>
      </c>
      <c r="AH17" s="97">
        <v>14</v>
      </c>
      <c r="AI17" s="180" t="s">
        <v>360</v>
      </c>
      <c r="AJ17" s="180" t="s">
        <v>545</v>
      </c>
      <c r="AK17" s="97">
        <v>14</v>
      </c>
      <c r="AL17" s="180" t="s">
        <v>546</v>
      </c>
      <c r="AM17" s="180" t="s">
        <v>547</v>
      </c>
      <c r="AN17" s="97">
        <v>14</v>
      </c>
      <c r="AO17" s="180" t="s">
        <v>548</v>
      </c>
      <c r="AP17" s="180" t="s">
        <v>473</v>
      </c>
      <c r="AQ17" s="97">
        <v>14</v>
      </c>
      <c r="AR17" s="180" t="s">
        <v>549</v>
      </c>
      <c r="AS17" s="180" t="s">
        <v>476</v>
      </c>
      <c r="AT17" s="180" t="s">
        <v>550</v>
      </c>
      <c r="AU17" s="180" t="s">
        <v>515</v>
      </c>
      <c r="AV17" s="104" t="s">
        <v>563</v>
      </c>
      <c r="AW17" s="105">
        <v>0.6965277777777777</v>
      </c>
      <c r="AX17" s="106">
        <v>14</v>
      </c>
      <c r="AY17" s="107">
        <v>10</v>
      </c>
      <c r="AZ17" s="107">
        <f t="shared" si="2"/>
        <v>15</v>
      </c>
      <c r="BA17" s="106">
        <v>14</v>
      </c>
      <c r="BB17" s="105"/>
      <c r="BC17" s="108"/>
      <c r="BD17" s="97">
        <v>2</v>
      </c>
      <c r="BE17" s="109"/>
      <c r="BF17" s="97">
        <v>2</v>
      </c>
      <c r="BG17" s="97">
        <v>2</v>
      </c>
      <c r="BH17" s="97">
        <v>2</v>
      </c>
      <c r="BI17" s="109"/>
      <c r="BJ17" s="97">
        <v>3</v>
      </c>
      <c r="BK17" s="97">
        <v>3</v>
      </c>
      <c r="BL17" s="97">
        <v>3</v>
      </c>
      <c r="BM17" s="97">
        <v>3</v>
      </c>
      <c r="BN17" s="97">
        <v>4</v>
      </c>
      <c r="BO17" s="109"/>
      <c r="BP17" s="109"/>
      <c r="BQ17" s="97">
        <v>4</v>
      </c>
      <c r="BR17" s="97">
        <v>4</v>
      </c>
      <c r="BS17" s="108"/>
      <c r="BT17" s="105">
        <v>0.8569444444444444</v>
      </c>
      <c r="BU17" s="110">
        <f t="shared" si="3"/>
        <v>32</v>
      </c>
      <c r="BV17" s="110">
        <f t="shared" si="4"/>
        <v>47</v>
      </c>
      <c r="BW17" s="106">
        <v>13</v>
      </c>
      <c r="BX17" s="105">
        <v>0.875</v>
      </c>
      <c r="BY17" s="108">
        <v>0.018055555555555557</v>
      </c>
      <c r="BZ17" s="111" t="s">
        <v>340</v>
      </c>
      <c r="CA17" s="111" t="s">
        <v>340</v>
      </c>
      <c r="CB17" s="111" t="s">
        <v>340</v>
      </c>
      <c r="CC17" s="109"/>
      <c r="CD17" s="97">
        <v>4</v>
      </c>
      <c r="CE17" s="109"/>
      <c r="CF17" s="109"/>
      <c r="CG17" s="108">
        <v>0.19375</v>
      </c>
      <c r="CH17" s="105">
        <v>0.06875</v>
      </c>
      <c r="CI17" s="110">
        <f t="shared" si="5"/>
        <v>4</v>
      </c>
      <c r="CJ17" s="110">
        <f t="shared" si="6"/>
        <v>51</v>
      </c>
      <c r="CK17" s="106">
        <v>11</v>
      </c>
      <c r="CL17" s="105">
        <v>0.09305555555555556</v>
      </c>
      <c r="CM17" s="108">
        <f t="shared" si="20"/>
        <v>0.024305555555555552</v>
      </c>
      <c r="CN17" s="111" t="s">
        <v>340</v>
      </c>
      <c r="CO17" s="121"/>
      <c r="CP17" s="111" t="s">
        <v>340</v>
      </c>
      <c r="CQ17" s="121"/>
      <c r="CR17" s="109"/>
      <c r="CS17" s="109"/>
      <c r="CT17" s="109"/>
      <c r="CU17" s="109"/>
      <c r="CV17" s="108">
        <f>CW17-CL17</f>
        <v>0.29097222222222224</v>
      </c>
      <c r="CW17" s="105">
        <v>0.3840277777777778</v>
      </c>
      <c r="CX17" s="119">
        <f t="shared" si="7"/>
        <v>0</v>
      </c>
      <c r="CY17" s="119">
        <f t="shared" si="8"/>
        <v>51</v>
      </c>
      <c r="CZ17" s="109">
        <v>13</v>
      </c>
      <c r="DA17" s="114"/>
      <c r="DB17" s="114"/>
      <c r="DC17" s="121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19">
        <f t="shared" si="10"/>
        <v>0</v>
      </c>
      <c r="DX17" s="121"/>
      <c r="DY17" s="121"/>
      <c r="DZ17" s="109"/>
      <c r="EA17" s="109"/>
      <c r="EB17" s="109"/>
      <c r="EC17" s="109"/>
      <c r="ED17" s="121"/>
      <c r="EE17" s="121"/>
      <c r="EF17" s="121"/>
      <c r="EG17" s="114"/>
      <c r="EH17" s="119">
        <f t="shared" si="11"/>
        <v>0</v>
      </c>
      <c r="EI17" s="119">
        <f t="shared" si="12"/>
        <v>51</v>
      </c>
      <c r="EJ17" s="109">
        <v>13</v>
      </c>
      <c r="EK17" s="109"/>
      <c r="EL17" s="114"/>
      <c r="EM17" s="109">
        <v>-20</v>
      </c>
      <c r="EN17" s="114"/>
      <c r="EO17" s="125"/>
      <c r="EP17" s="114"/>
      <c r="EQ17" s="109"/>
      <c r="ER17" s="109"/>
      <c r="ES17" s="109"/>
      <c r="ET17" s="109"/>
      <c r="EU17" s="109"/>
      <c r="EV17" s="109"/>
      <c r="EW17" s="109"/>
      <c r="EX17" s="109"/>
      <c r="EY17" s="125"/>
      <c r="EZ17" s="119">
        <f t="shared" si="15"/>
        <v>0</v>
      </c>
      <c r="FA17" s="115"/>
      <c r="FB17" s="97">
        <v>9</v>
      </c>
      <c r="FC17" s="97"/>
      <c r="FD17" s="116">
        <f t="shared" si="16"/>
        <v>31</v>
      </c>
      <c r="FE17" s="114"/>
      <c r="FF17" s="106">
        <f t="shared" si="19"/>
        <v>13</v>
      </c>
      <c r="FG17" s="117">
        <f t="shared" si="17"/>
        <v>9031</v>
      </c>
      <c r="FH17" s="34" t="s">
        <v>349</v>
      </c>
      <c r="FI17" s="35"/>
    </row>
    <row r="18" spans="1:165" s="18" customFormat="1" ht="15.75" customHeight="1" thickBot="1">
      <c r="A18" s="164"/>
      <c r="B18" s="128">
        <v>107</v>
      </c>
      <c r="C18" s="183" t="s">
        <v>54</v>
      </c>
      <c r="D18" s="165" t="s">
        <v>6</v>
      </c>
      <c r="E18" s="166">
        <v>1984</v>
      </c>
      <c r="F18" s="165" t="s">
        <v>5</v>
      </c>
      <c r="G18" s="166">
        <v>1985</v>
      </c>
      <c r="H18" s="167">
        <v>0.5</v>
      </c>
      <c r="I18" s="184" t="s">
        <v>340</v>
      </c>
      <c r="J18" s="184" t="s">
        <v>340</v>
      </c>
      <c r="K18" s="184" t="s">
        <v>340</v>
      </c>
      <c r="L18" s="184" t="s">
        <v>340</v>
      </c>
      <c r="M18" s="128">
        <v>1</v>
      </c>
      <c r="N18" s="128">
        <v>2</v>
      </c>
      <c r="O18" s="128">
        <v>4</v>
      </c>
      <c r="P18" s="139"/>
      <c r="Q18" s="139"/>
      <c r="R18" s="139"/>
      <c r="S18" s="139"/>
      <c r="T18" s="185">
        <f t="shared" si="0"/>
        <v>0.10416666666666663</v>
      </c>
      <c r="U18" s="135">
        <v>0.6041666666666666</v>
      </c>
      <c r="V18" s="137">
        <f t="shared" si="1"/>
        <v>7</v>
      </c>
      <c r="W18" s="136">
        <v>7</v>
      </c>
      <c r="X18" s="167">
        <v>0.6041666666666666</v>
      </c>
      <c r="Y18" s="128">
        <v>10</v>
      </c>
      <c r="Z18" s="186" t="s">
        <v>426</v>
      </c>
      <c r="AA18" s="186" t="s">
        <v>485</v>
      </c>
      <c r="AB18" s="128">
        <v>10</v>
      </c>
      <c r="AC18" s="186" t="s">
        <v>440</v>
      </c>
      <c r="AD18" s="186" t="s">
        <v>510</v>
      </c>
      <c r="AE18" s="128">
        <v>10</v>
      </c>
      <c r="AF18" s="186" t="s">
        <v>441</v>
      </c>
      <c r="AG18" s="186" t="s">
        <v>511</v>
      </c>
      <c r="AH18" s="128">
        <v>10</v>
      </c>
      <c r="AI18" s="186" t="s">
        <v>442</v>
      </c>
      <c r="AJ18" s="186" t="s">
        <v>512</v>
      </c>
      <c r="AK18" s="128">
        <v>9</v>
      </c>
      <c r="AL18" s="186" t="s">
        <v>443</v>
      </c>
      <c r="AM18" s="186" t="s">
        <v>513</v>
      </c>
      <c r="AN18" s="128">
        <v>9</v>
      </c>
      <c r="AO18" s="186" t="s">
        <v>444</v>
      </c>
      <c r="AP18" s="186" t="s">
        <v>472</v>
      </c>
      <c r="AQ18" s="128">
        <v>9</v>
      </c>
      <c r="AR18" s="186" t="s">
        <v>445</v>
      </c>
      <c r="AS18" s="186" t="s">
        <v>514</v>
      </c>
      <c r="AT18" s="186" t="s">
        <v>446</v>
      </c>
      <c r="AU18" s="186" t="s">
        <v>469</v>
      </c>
      <c r="AV18" s="134" t="s">
        <v>559</v>
      </c>
      <c r="AW18" s="135">
        <v>0.638888888888889</v>
      </c>
      <c r="AX18" s="136">
        <v>9</v>
      </c>
      <c r="AY18" s="137">
        <v>15</v>
      </c>
      <c r="AZ18" s="137">
        <f t="shared" si="2"/>
        <v>22</v>
      </c>
      <c r="BA18" s="136">
        <v>8</v>
      </c>
      <c r="BB18" s="135">
        <v>0.6652777777777777</v>
      </c>
      <c r="BC18" s="138">
        <f>BB18-AW18</f>
        <v>0.026388888888888795</v>
      </c>
      <c r="BD18" s="128">
        <v>2</v>
      </c>
      <c r="BE18" s="128">
        <v>2</v>
      </c>
      <c r="BF18" s="128">
        <v>2</v>
      </c>
      <c r="BG18" s="128">
        <v>2</v>
      </c>
      <c r="BH18" s="128">
        <v>2</v>
      </c>
      <c r="BI18" s="139"/>
      <c r="BJ18" s="139"/>
      <c r="BK18" s="128">
        <v>3</v>
      </c>
      <c r="BL18" s="128">
        <v>3</v>
      </c>
      <c r="BM18" s="128">
        <v>3</v>
      </c>
      <c r="BN18" s="128">
        <v>4</v>
      </c>
      <c r="BO18" s="139"/>
      <c r="BP18" s="139"/>
      <c r="BQ18" s="128">
        <v>4</v>
      </c>
      <c r="BR18" s="128">
        <v>4</v>
      </c>
      <c r="BS18" s="138">
        <f>BT18-BB18</f>
        <v>0.11458333333333326</v>
      </c>
      <c r="BT18" s="135">
        <v>0.779861111111111</v>
      </c>
      <c r="BU18" s="140">
        <f t="shared" si="3"/>
        <v>31</v>
      </c>
      <c r="BV18" s="140">
        <f t="shared" si="4"/>
        <v>53</v>
      </c>
      <c r="BW18" s="136">
        <v>10</v>
      </c>
      <c r="BX18" s="135">
        <v>0.8097222222222222</v>
      </c>
      <c r="BY18" s="138">
        <v>0.029861111111111113</v>
      </c>
      <c r="BZ18" s="141"/>
      <c r="CA18" s="141"/>
      <c r="CB18" s="141"/>
      <c r="CC18" s="139"/>
      <c r="CD18" s="139"/>
      <c r="CE18" s="139"/>
      <c r="CF18" s="139"/>
      <c r="CG18" s="145"/>
      <c r="CH18" s="143"/>
      <c r="CI18" s="144">
        <f t="shared" si="5"/>
        <v>0</v>
      </c>
      <c r="CJ18" s="144">
        <f t="shared" si="6"/>
        <v>53</v>
      </c>
      <c r="CK18" s="139">
        <v>14</v>
      </c>
      <c r="CL18" s="143"/>
      <c r="CM18" s="145"/>
      <c r="CN18" s="141"/>
      <c r="CO18" s="141"/>
      <c r="CP18" s="141"/>
      <c r="CQ18" s="141"/>
      <c r="CR18" s="139"/>
      <c r="CS18" s="139"/>
      <c r="CT18" s="139"/>
      <c r="CU18" s="139"/>
      <c r="CV18" s="145"/>
      <c r="CW18" s="143"/>
      <c r="CX18" s="144">
        <f t="shared" si="7"/>
        <v>0</v>
      </c>
      <c r="CY18" s="144">
        <f t="shared" si="8"/>
        <v>53</v>
      </c>
      <c r="CZ18" s="139">
        <v>14</v>
      </c>
      <c r="DA18" s="143"/>
      <c r="DB18" s="143"/>
      <c r="DC18" s="141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44">
        <f t="shared" si="10"/>
        <v>0</v>
      </c>
      <c r="DX18" s="141"/>
      <c r="DY18" s="141"/>
      <c r="DZ18" s="139"/>
      <c r="EA18" s="139"/>
      <c r="EB18" s="139"/>
      <c r="EC18" s="139"/>
      <c r="ED18" s="141"/>
      <c r="EE18" s="141"/>
      <c r="EF18" s="141"/>
      <c r="EG18" s="143"/>
      <c r="EH18" s="144">
        <f t="shared" si="11"/>
        <v>0</v>
      </c>
      <c r="EI18" s="144">
        <f t="shared" si="12"/>
        <v>53</v>
      </c>
      <c r="EJ18" s="139">
        <v>14</v>
      </c>
      <c r="EK18" s="139"/>
      <c r="EL18" s="143"/>
      <c r="EM18" s="139">
        <v>-20</v>
      </c>
      <c r="EN18" s="143"/>
      <c r="EO18" s="145"/>
      <c r="EP18" s="143"/>
      <c r="EQ18" s="139"/>
      <c r="ER18" s="139"/>
      <c r="ES18" s="139"/>
      <c r="ET18" s="139"/>
      <c r="EU18" s="139"/>
      <c r="EV18" s="139"/>
      <c r="EW18" s="139"/>
      <c r="EX18" s="139"/>
      <c r="EY18" s="145"/>
      <c r="EZ18" s="144">
        <f t="shared" si="15"/>
        <v>0</v>
      </c>
      <c r="FA18" s="147"/>
      <c r="FB18" s="128">
        <v>4</v>
      </c>
      <c r="FC18" s="128"/>
      <c r="FD18" s="148">
        <f t="shared" si="16"/>
        <v>33</v>
      </c>
      <c r="FE18" s="143">
        <v>0.8479166666666668</v>
      </c>
      <c r="FF18" s="136">
        <f t="shared" si="19"/>
        <v>14</v>
      </c>
      <c r="FG18" s="149">
        <f t="shared" si="17"/>
        <v>4033</v>
      </c>
      <c r="FH18" s="38" t="s">
        <v>349</v>
      </c>
      <c r="FI18" s="39"/>
    </row>
    <row r="19" ht="12.75">
      <c r="B19" s="2"/>
    </row>
  </sheetData>
  <sheetProtection/>
  <mergeCells count="27">
    <mergeCell ref="DD1:EC1"/>
    <mergeCell ref="BZ1:DC1"/>
    <mergeCell ref="AW3:BC3"/>
    <mergeCell ref="DD2:EC2"/>
    <mergeCell ref="DD3:DW3"/>
    <mergeCell ref="DX3:EC3"/>
    <mergeCell ref="BT3:BY3"/>
    <mergeCell ref="BD3:BS3"/>
    <mergeCell ref="EQ3:EY3"/>
    <mergeCell ref="EG3:EK3"/>
    <mergeCell ref="ED1:FF1"/>
    <mergeCell ref="ED2:FF2"/>
    <mergeCell ref="AW1:BX1"/>
    <mergeCell ref="AW2:BX2"/>
    <mergeCell ref="ED3:EF3"/>
    <mergeCell ref="EZ3:FF3"/>
    <mergeCell ref="BZ2:DC2"/>
    <mergeCell ref="CH3:CM3"/>
    <mergeCell ref="BZ3:CG3"/>
    <mergeCell ref="CN3:CV3"/>
    <mergeCell ref="CW3:DB3"/>
    <mergeCell ref="EL3:EO3"/>
    <mergeCell ref="I3:T3"/>
    <mergeCell ref="U3:X3"/>
    <mergeCell ref="Y3:AV3"/>
    <mergeCell ref="A1:AQ1"/>
    <mergeCell ref="A2:AQ2"/>
  </mergeCells>
  <printOptions/>
  <pageMargins left="0.15748031496062992" right="0.1968503937007874" top="0.31496062992125984" bottom="0.2362204724409449" header="0.31496062992125984" footer="0.31496062992125984"/>
  <pageSetup fitToWidth="3" fitToHeight="1"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67"/>
  <sheetViews>
    <sheetView zoomScalePageLayoutView="0" workbookViewId="0" topLeftCell="A1">
      <pane xSplit="3" ySplit="4" topLeftCell="G5" activePane="bottomRight" state="frozen"/>
      <selection pane="topLeft" activeCell="BH27" sqref="BH27"/>
      <selection pane="topRight" activeCell="BH27" sqref="BH27"/>
      <selection pane="bottomLeft" activeCell="BH27" sqref="BH27"/>
      <selection pane="bottomRight" activeCell="Q7" sqref="Q7"/>
    </sheetView>
  </sheetViews>
  <sheetFormatPr defaultColWidth="17.140625" defaultRowHeight="12.75"/>
  <cols>
    <col min="1" max="1" width="3.140625" style="0" bestFit="1" customWidth="1"/>
    <col min="2" max="2" width="4.28125" style="0" bestFit="1" customWidth="1"/>
    <col min="3" max="3" width="22.140625" style="0" bestFit="1" customWidth="1"/>
    <col min="4" max="4" width="31.7109375" style="0" customWidth="1"/>
    <col min="5" max="5" width="8.00390625" style="0" customWidth="1"/>
    <col min="6" max="6" width="31.57421875" style="0" customWidth="1"/>
    <col min="7" max="7" width="6.7109375" style="0" customWidth="1"/>
    <col min="8" max="8" width="6.00390625" style="5" bestFit="1" customWidth="1"/>
    <col min="9" max="9" width="3.421875" style="5" customWidth="1"/>
    <col min="10" max="10" width="8.00390625" style="5" customWidth="1"/>
    <col min="11" max="11" width="7.00390625" style="5" customWidth="1"/>
    <col min="12" max="12" width="3.421875" style="5" customWidth="1"/>
    <col min="13" max="13" width="7.8515625" style="5" customWidth="1"/>
    <col min="14" max="14" width="6.7109375" style="5" customWidth="1"/>
    <col min="15" max="15" width="3.421875" style="5" customWidth="1"/>
    <col min="16" max="16" width="8.421875" style="5" customWidth="1"/>
    <col min="17" max="17" width="6.7109375" style="5" customWidth="1"/>
    <col min="18" max="18" width="3.421875" style="5" customWidth="1"/>
    <col min="19" max="19" width="7.8515625" style="5" customWidth="1"/>
    <col min="20" max="20" width="6.8515625" style="5" customWidth="1"/>
    <col min="21" max="21" width="3.421875" style="5" customWidth="1"/>
    <col min="22" max="22" width="8.421875" style="5" customWidth="1"/>
    <col min="23" max="23" width="6.7109375" style="5" customWidth="1"/>
    <col min="24" max="24" width="7.57421875" style="5" customWidth="1"/>
    <col min="25" max="25" width="8.57421875" style="5" customWidth="1"/>
    <col min="26" max="26" width="6.8515625" style="5" bestFit="1" customWidth="1"/>
    <col min="27" max="27" width="6.140625" style="5" bestFit="1" customWidth="1"/>
    <col min="28" max="28" width="6.8515625" style="6" bestFit="1" customWidth="1"/>
    <col min="29" max="29" width="6.7109375" style="6" bestFit="1" customWidth="1"/>
    <col min="30" max="30" width="6.28125" style="6" bestFit="1" customWidth="1"/>
    <col min="31" max="40" width="3.00390625" style="6" bestFit="1" customWidth="1"/>
    <col min="41" max="45" width="3.00390625" style="6" customWidth="1"/>
    <col min="46" max="46" width="6.28125" style="6" bestFit="1" customWidth="1"/>
    <col min="47" max="47" width="6.8515625" style="6" bestFit="1" customWidth="1"/>
    <col min="48" max="50" width="6.8515625" style="6" customWidth="1"/>
    <col min="51" max="51" width="7.421875" style="6" customWidth="1"/>
    <col min="52" max="52" width="6.28125" style="6" bestFit="1" customWidth="1"/>
    <col min="53" max="55" width="3.28125" style="6" customWidth="1"/>
    <col min="56" max="56" width="3.421875" style="6" customWidth="1"/>
    <col min="57" max="59" width="3.28125" style="6" customWidth="1"/>
    <col min="60" max="60" width="6.28125" style="6" bestFit="1" customWidth="1"/>
    <col min="61" max="63" width="6.8515625" style="6" bestFit="1" customWidth="1"/>
    <col min="64" max="64" width="6.140625" style="6" bestFit="1" customWidth="1"/>
    <col min="65" max="66" width="6.28125" style="6" bestFit="1" customWidth="1"/>
    <col min="67" max="69" width="3.00390625" style="6" bestFit="1" customWidth="1"/>
    <col min="70" max="73" width="3.140625" style="6" bestFit="1" customWidth="1"/>
    <col min="74" max="74" width="4.00390625" style="6" customWidth="1"/>
    <col min="75" max="75" width="3.8515625" style="6" customWidth="1"/>
    <col min="76" max="76" width="4.00390625" style="6" customWidth="1"/>
    <col min="77" max="78" width="3.140625" style="6" bestFit="1" customWidth="1"/>
    <col min="79" max="79" width="6.28125" style="6" bestFit="1" customWidth="1"/>
    <col min="80" max="81" width="6.8515625" style="6" bestFit="1" customWidth="1"/>
    <col min="82" max="82" width="8.7109375" style="6" customWidth="1"/>
    <col min="83" max="83" width="6.00390625" style="5" bestFit="1" customWidth="1"/>
    <col min="84" max="91" width="3.140625" style="5" bestFit="1" customWidth="1"/>
    <col min="92" max="92" width="6.28125" style="5" bestFit="1" customWidth="1"/>
    <col min="93" max="93" width="6.8515625" style="5" customWidth="1"/>
    <col min="94" max="94" width="2.7109375" style="5" customWidth="1"/>
    <col min="95" max="95" width="4.7109375" style="5" bestFit="1" customWidth="1"/>
    <col min="96" max="96" width="6.8515625" style="5" customWidth="1"/>
    <col min="97" max="97" width="6.8515625" style="5" bestFit="1" customWidth="1"/>
    <col min="98" max="98" width="6.140625" style="5" customWidth="1"/>
    <col min="99" max="99" width="9.140625" style="0" hidden="1" customWidth="1"/>
    <col min="100" max="100" width="6.421875" style="5" bestFit="1" customWidth="1"/>
    <col min="101" max="101" width="7.00390625" style="5" customWidth="1"/>
  </cols>
  <sheetData>
    <row r="1" spans="1:105" ht="12.75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7"/>
      <c r="AU1" s="197" t="s">
        <v>298</v>
      </c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 t="s">
        <v>298</v>
      </c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5"/>
      <c r="CV1" s="7"/>
      <c r="CW1" s="7"/>
      <c r="CX1" s="15"/>
      <c r="CY1" s="15"/>
      <c r="CZ1" s="15"/>
      <c r="DA1" s="15"/>
    </row>
    <row r="2" spans="1:105" ht="18" customHeight="1" thickBot="1">
      <c r="A2" s="196" t="s">
        <v>193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7"/>
      <c r="AU2" s="196" t="s">
        <v>193</v>
      </c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4" t="s">
        <v>193</v>
      </c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6"/>
      <c r="CV2" s="17"/>
      <c r="CW2" s="17"/>
      <c r="CX2" s="16"/>
      <c r="CY2" s="16"/>
      <c r="CZ2" s="16"/>
      <c r="DA2" s="16"/>
    </row>
    <row r="3" spans="1:101" s="14" customFormat="1" ht="16.5" customHeight="1" thickBot="1">
      <c r="A3" s="54"/>
      <c r="B3" s="55"/>
      <c r="C3" s="55"/>
      <c r="D3" s="55"/>
      <c r="E3" s="55"/>
      <c r="F3" s="55"/>
      <c r="G3" s="55"/>
      <c r="H3" s="56" t="s">
        <v>1</v>
      </c>
      <c r="I3" s="187" t="s">
        <v>234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55"/>
      <c r="W3" s="55"/>
      <c r="X3" s="55"/>
      <c r="Y3" s="55"/>
      <c r="Z3" s="187" t="s">
        <v>1</v>
      </c>
      <c r="AA3" s="188"/>
      <c r="AB3" s="188"/>
      <c r="AC3" s="188"/>
      <c r="AD3" s="189"/>
      <c r="AE3" s="187" t="s">
        <v>235</v>
      </c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9"/>
      <c r="AU3" s="187" t="s">
        <v>1</v>
      </c>
      <c r="AV3" s="188"/>
      <c r="AW3" s="188"/>
      <c r="AX3" s="188"/>
      <c r="AY3" s="188"/>
      <c r="AZ3" s="189"/>
      <c r="BA3" s="187" t="s">
        <v>201</v>
      </c>
      <c r="BB3" s="188"/>
      <c r="BC3" s="188"/>
      <c r="BD3" s="188"/>
      <c r="BE3" s="188"/>
      <c r="BF3" s="188"/>
      <c r="BG3" s="188"/>
      <c r="BH3" s="189"/>
      <c r="BI3" s="187" t="s">
        <v>4</v>
      </c>
      <c r="BJ3" s="188"/>
      <c r="BK3" s="188"/>
      <c r="BL3" s="188"/>
      <c r="BM3" s="188"/>
      <c r="BN3" s="189"/>
      <c r="BO3" s="187" t="s">
        <v>242</v>
      </c>
      <c r="BP3" s="188"/>
      <c r="BQ3" s="188"/>
      <c r="BR3" s="188"/>
      <c r="BS3" s="188"/>
      <c r="BT3" s="188"/>
      <c r="BU3" s="189"/>
      <c r="BV3" s="191" t="s">
        <v>280</v>
      </c>
      <c r="BW3" s="192"/>
      <c r="BX3" s="193"/>
      <c r="BY3" s="191" t="s">
        <v>242</v>
      </c>
      <c r="BZ3" s="192"/>
      <c r="CA3" s="193"/>
      <c r="CB3" s="187" t="s">
        <v>3</v>
      </c>
      <c r="CC3" s="188"/>
      <c r="CD3" s="188"/>
      <c r="CE3" s="189"/>
      <c r="CF3" s="198" t="s">
        <v>293</v>
      </c>
      <c r="CG3" s="198"/>
      <c r="CH3" s="198"/>
      <c r="CI3" s="198"/>
      <c r="CJ3" s="198"/>
      <c r="CK3" s="198"/>
      <c r="CL3" s="198"/>
      <c r="CM3" s="198"/>
      <c r="CN3" s="198"/>
      <c r="CO3" s="188" t="s">
        <v>200</v>
      </c>
      <c r="CP3" s="188"/>
      <c r="CQ3" s="188"/>
      <c r="CR3" s="188"/>
      <c r="CS3" s="188"/>
      <c r="CT3" s="189"/>
      <c r="CU3" s="57"/>
      <c r="CV3" s="58"/>
      <c r="CW3" s="73"/>
    </row>
    <row r="4" spans="1:101" s="13" customFormat="1" ht="48.75" thickBot="1">
      <c r="A4" s="10" t="s">
        <v>60</v>
      </c>
      <c r="B4" s="11" t="s">
        <v>190</v>
      </c>
      <c r="C4" s="12" t="s">
        <v>150</v>
      </c>
      <c r="D4" s="63" t="s">
        <v>81</v>
      </c>
      <c r="E4" s="63" t="s">
        <v>134</v>
      </c>
      <c r="F4" s="63" t="s">
        <v>149</v>
      </c>
      <c r="G4" s="63" t="s">
        <v>134</v>
      </c>
      <c r="H4" s="11" t="s">
        <v>220</v>
      </c>
      <c r="I4" s="11" t="s">
        <v>210</v>
      </c>
      <c r="J4" s="11" t="s">
        <v>502</v>
      </c>
      <c r="K4" s="11" t="s">
        <v>588</v>
      </c>
      <c r="L4" s="11" t="s">
        <v>211</v>
      </c>
      <c r="M4" s="11" t="s">
        <v>502</v>
      </c>
      <c r="N4" s="11" t="s">
        <v>589</v>
      </c>
      <c r="O4" s="11" t="s">
        <v>212</v>
      </c>
      <c r="P4" s="11" t="s">
        <v>502</v>
      </c>
      <c r="Q4" s="11" t="s">
        <v>590</v>
      </c>
      <c r="R4" s="11" t="s">
        <v>213</v>
      </c>
      <c r="S4" s="11" t="s">
        <v>502</v>
      </c>
      <c r="T4" s="11" t="s">
        <v>591</v>
      </c>
      <c r="U4" s="11" t="s">
        <v>214</v>
      </c>
      <c r="V4" s="11" t="s">
        <v>502</v>
      </c>
      <c r="W4" s="11" t="s">
        <v>592</v>
      </c>
      <c r="X4" s="11" t="s">
        <v>593</v>
      </c>
      <c r="Y4" s="65" t="s">
        <v>345</v>
      </c>
      <c r="Z4" s="11" t="s">
        <v>217</v>
      </c>
      <c r="AA4" s="11" t="s">
        <v>219</v>
      </c>
      <c r="AB4" s="66" t="s">
        <v>218</v>
      </c>
      <c r="AC4" s="66" t="s">
        <v>195</v>
      </c>
      <c r="AD4" s="67" t="s">
        <v>344</v>
      </c>
      <c r="AE4" s="66" t="s">
        <v>106</v>
      </c>
      <c r="AF4" s="66" t="s">
        <v>89</v>
      </c>
      <c r="AG4" s="66" t="s">
        <v>221</v>
      </c>
      <c r="AH4" s="66" t="s">
        <v>222</v>
      </c>
      <c r="AI4" s="66" t="s">
        <v>94</v>
      </c>
      <c r="AJ4" s="66" t="s">
        <v>223</v>
      </c>
      <c r="AK4" s="66" t="s">
        <v>224</v>
      </c>
      <c r="AL4" s="66" t="s">
        <v>225</v>
      </c>
      <c r="AM4" s="66" t="s">
        <v>226</v>
      </c>
      <c r="AN4" s="66" t="s">
        <v>227</v>
      </c>
      <c r="AO4" s="66" t="s">
        <v>228</v>
      </c>
      <c r="AP4" s="66" t="s">
        <v>229</v>
      </c>
      <c r="AQ4" s="66" t="s">
        <v>230</v>
      </c>
      <c r="AR4" s="66" t="s">
        <v>231</v>
      </c>
      <c r="AS4" s="66" t="s">
        <v>232</v>
      </c>
      <c r="AT4" s="67" t="s">
        <v>345</v>
      </c>
      <c r="AU4" s="66" t="s">
        <v>233</v>
      </c>
      <c r="AV4" s="66" t="s">
        <v>197</v>
      </c>
      <c r="AW4" s="66" t="s">
        <v>236</v>
      </c>
      <c r="AX4" s="66" t="s">
        <v>299</v>
      </c>
      <c r="AY4" s="66" t="s">
        <v>300</v>
      </c>
      <c r="AZ4" s="67" t="s">
        <v>344</v>
      </c>
      <c r="BA4" s="68" t="s">
        <v>104</v>
      </c>
      <c r="BB4" s="68" t="s">
        <v>105</v>
      </c>
      <c r="BC4" s="68" t="s">
        <v>103</v>
      </c>
      <c r="BD4" s="66" t="s">
        <v>238</v>
      </c>
      <c r="BE4" s="66" t="s">
        <v>239</v>
      </c>
      <c r="BF4" s="66" t="s">
        <v>240</v>
      </c>
      <c r="BG4" s="66" t="s">
        <v>241</v>
      </c>
      <c r="BH4" s="67" t="s">
        <v>345</v>
      </c>
      <c r="BI4" s="66" t="s">
        <v>196</v>
      </c>
      <c r="BJ4" s="66" t="s">
        <v>209</v>
      </c>
      <c r="BK4" s="66" t="s">
        <v>236</v>
      </c>
      <c r="BL4" s="66" t="s">
        <v>299</v>
      </c>
      <c r="BM4" s="66" t="s">
        <v>237</v>
      </c>
      <c r="BN4" s="67" t="s">
        <v>344</v>
      </c>
      <c r="BO4" s="68" t="s">
        <v>102</v>
      </c>
      <c r="BP4" s="68" t="s">
        <v>100</v>
      </c>
      <c r="BQ4" s="68" t="s">
        <v>107</v>
      </c>
      <c r="BR4" s="66" t="s">
        <v>304</v>
      </c>
      <c r="BS4" s="66" t="s">
        <v>276</v>
      </c>
      <c r="BT4" s="66" t="s">
        <v>277</v>
      </c>
      <c r="BU4" s="66" t="s">
        <v>305</v>
      </c>
      <c r="BV4" s="68" t="s">
        <v>97</v>
      </c>
      <c r="BW4" s="66" t="s">
        <v>302</v>
      </c>
      <c r="BX4" s="66" t="s">
        <v>303</v>
      </c>
      <c r="BY4" s="66" t="s">
        <v>206</v>
      </c>
      <c r="BZ4" s="66" t="s">
        <v>301</v>
      </c>
      <c r="CA4" s="67" t="s">
        <v>345</v>
      </c>
      <c r="CB4" s="66" t="s">
        <v>281</v>
      </c>
      <c r="CC4" s="66" t="s">
        <v>282</v>
      </c>
      <c r="CD4" s="66" t="s">
        <v>236</v>
      </c>
      <c r="CE4" s="66" t="s">
        <v>284</v>
      </c>
      <c r="CF4" s="66" t="s">
        <v>306</v>
      </c>
      <c r="CG4" s="66" t="s">
        <v>307</v>
      </c>
      <c r="CH4" s="66" t="s">
        <v>308</v>
      </c>
      <c r="CI4" s="66" t="s">
        <v>309</v>
      </c>
      <c r="CJ4" s="66" t="s">
        <v>289</v>
      </c>
      <c r="CK4" s="66" t="s">
        <v>290</v>
      </c>
      <c r="CL4" s="66" t="s">
        <v>291</v>
      </c>
      <c r="CM4" s="66" t="s">
        <v>292</v>
      </c>
      <c r="CN4" s="67" t="s">
        <v>345</v>
      </c>
      <c r="CO4" s="66" t="s">
        <v>294</v>
      </c>
      <c r="CP4" s="69"/>
      <c r="CQ4" s="66" t="s">
        <v>198</v>
      </c>
      <c r="CR4" s="66" t="s">
        <v>295</v>
      </c>
      <c r="CS4" s="66" t="s">
        <v>348</v>
      </c>
      <c r="CT4" s="66" t="s">
        <v>296</v>
      </c>
      <c r="CU4" s="70"/>
      <c r="CV4" s="71"/>
      <c r="CW4" s="72" t="s">
        <v>355</v>
      </c>
    </row>
    <row r="5" spans="1:101" s="18" customFormat="1" ht="15.75" customHeight="1" thickBot="1">
      <c r="A5" s="74">
        <v>1</v>
      </c>
      <c r="B5" s="75">
        <v>217</v>
      </c>
      <c r="C5" s="76" t="s">
        <v>37</v>
      </c>
      <c r="D5" s="77" t="s">
        <v>31</v>
      </c>
      <c r="E5" s="78">
        <v>1980</v>
      </c>
      <c r="F5" s="77" t="s">
        <v>127</v>
      </c>
      <c r="G5" s="78">
        <v>1979</v>
      </c>
      <c r="H5" s="79">
        <v>0.4305555555555556</v>
      </c>
      <c r="I5" s="75">
        <v>1</v>
      </c>
      <c r="J5" s="80">
        <v>0.003472222222222222</v>
      </c>
      <c r="K5" s="80">
        <v>0.003472222222222222</v>
      </c>
      <c r="L5" s="75">
        <v>2</v>
      </c>
      <c r="M5" s="80">
        <v>0.006944444444444444</v>
      </c>
      <c r="N5" s="81">
        <f>M5-K5</f>
        <v>0.003472222222222222</v>
      </c>
      <c r="O5" s="82">
        <v>2</v>
      </c>
      <c r="P5" s="83">
        <v>0.010532407407407407</v>
      </c>
      <c r="Q5" s="81">
        <f>P5-M5</f>
        <v>0.003587962962962963</v>
      </c>
      <c r="R5" s="82">
        <v>2</v>
      </c>
      <c r="S5" s="83">
        <v>0.014398148148148148</v>
      </c>
      <c r="T5" s="81">
        <f>S5-P5</f>
        <v>0.0038657407407407408</v>
      </c>
      <c r="U5" s="82">
        <v>2</v>
      </c>
      <c r="V5" s="83">
        <v>0.01800925925925926</v>
      </c>
      <c r="W5" s="81">
        <f>V5-S5</f>
        <v>0.003611111111111112</v>
      </c>
      <c r="X5" s="195">
        <f>Y5-V5</f>
        <v>0.0038657407407407425</v>
      </c>
      <c r="Y5" s="84" t="s">
        <v>585</v>
      </c>
      <c r="Z5" s="85">
        <f aca="true" t="shared" si="0" ref="Z5:Z37">H5+Y5</f>
        <v>0.45243055555555556</v>
      </c>
      <c r="AA5" s="86">
        <v>1</v>
      </c>
      <c r="AB5" s="87">
        <v>30</v>
      </c>
      <c r="AC5" s="85"/>
      <c r="AD5" s="88"/>
      <c r="AE5" s="89"/>
      <c r="AF5" s="89"/>
      <c r="AG5" s="89"/>
      <c r="AH5" s="89"/>
      <c r="AI5" s="89"/>
      <c r="AJ5" s="89"/>
      <c r="AK5" s="89"/>
      <c r="AL5" s="89"/>
      <c r="AM5" s="89"/>
      <c r="AN5" s="75">
        <v>3</v>
      </c>
      <c r="AO5" s="89"/>
      <c r="AP5" s="89"/>
      <c r="AQ5" s="75">
        <v>4</v>
      </c>
      <c r="AR5" s="89"/>
      <c r="AS5" s="75">
        <v>4</v>
      </c>
      <c r="AT5" s="88"/>
      <c r="AU5" s="85">
        <v>0.5472222222222222</v>
      </c>
      <c r="AV5" s="90">
        <f aca="true" t="shared" si="1" ref="AV5:AV38">SUM(AE5:AS5)</f>
        <v>11</v>
      </c>
      <c r="AW5" s="90">
        <f aca="true" t="shared" si="2" ref="AW5:AW38">AB5+AV5</f>
        <v>41</v>
      </c>
      <c r="AX5" s="86">
        <v>10</v>
      </c>
      <c r="AY5" s="85"/>
      <c r="AZ5" s="88"/>
      <c r="BA5" s="91" t="s">
        <v>340</v>
      </c>
      <c r="BB5" s="91" t="s">
        <v>340</v>
      </c>
      <c r="BC5" s="91" t="s">
        <v>340</v>
      </c>
      <c r="BD5" s="92">
        <v>2</v>
      </c>
      <c r="BE5" s="92">
        <v>4</v>
      </c>
      <c r="BF5" s="92">
        <v>4</v>
      </c>
      <c r="BG5" s="92">
        <v>7</v>
      </c>
      <c r="BH5" s="88"/>
      <c r="BI5" s="85">
        <v>0.7048611111111112</v>
      </c>
      <c r="BJ5" s="90">
        <f aca="true" t="shared" si="3" ref="BJ5:BJ38">SUM(BD5:BG5)</f>
        <v>17</v>
      </c>
      <c r="BK5" s="90">
        <f aca="true" t="shared" si="4" ref="BK5:BK38">AW5+BJ5</f>
        <v>58</v>
      </c>
      <c r="BL5" s="86">
        <v>5</v>
      </c>
      <c r="BM5" s="85">
        <v>0.7138888888888889</v>
      </c>
      <c r="BN5" s="88">
        <f aca="true" t="shared" si="5" ref="BN5:BN24">BM5-BI5</f>
        <v>0.009027777777777746</v>
      </c>
      <c r="BO5" s="91" t="s">
        <v>340</v>
      </c>
      <c r="BP5" s="91" t="s">
        <v>340</v>
      </c>
      <c r="BQ5" s="91" t="s">
        <v>340</v>
      </c>
      <c r="BR5" s="75">
        <v>4</v>
      </c>
      <c r="BS5" s="75">
        <v>5</v>
      </c>
      <c r="BT5" s="89"/>
      <c r="BU5" s="89"/>
      <c r="BV5" s="91" t="s">
        <v>340</v>
      </c>
      <c r="BW5" s="89"/>
      <c r="BX5" s="89"/>
      <c r="BY5" s="89"/>
      <c r="BZ5" s="89"/>
      <c r="CA5" s="88">
        <f>CB5-BM5</f>
        <v>0.17638888888888893</v>
      </c>
      <c r="CB5" s="85">
        <v>0.8902777777777778</v>
      </c>
      <c r="CC5" s="90">
        <f aca="true" t="shared" si="6" ref="CC5:CC11">SUM(BR5:BU5)+SUM(BW5:BZ5)</f>
        <v>9</v>
      </c>
      <c r="CD5" s="90">
        <f aca="true" t="shared" si="7" ref="CD5:CD38">BK5+CC5</f>
        <v>67</v>
      </c>
      <c r="CE5" s="85"/>
      <c r="CF5" s="89"/>
      <c r="CG5" s="75">
        <v>2</v>
      </c>
      <c r="CH5" s="89"/>
      <c r="CI5" s="89"/>
      <c r="CJ5" s="89"/>
      <c r="CK5" s="89"/>
      <c r="CL5" s="89"/>
      <c r="CM5" s="89"/>
      <c r="CN5" s="88"/>
      <c r="CO5" s="90">
        <f aca="true" t="shared" si="8" ref="CO5:CO38">SUM(CF5:CM5)</f>
        <v>2</v>
      </c>
      <c r="CP5" s="93"/>
      <c r="CQ5" s="75">
        <v>7</v>
      </c>
      <c r="CR5" s="94">
        <f aca="true" t="shared" si="9" ref="CR5:CR38">CD5+CO5</f>
        <v>69</v>
      </c>
      <c r="CS5" s="85">
        <v>0.9138888888888889</v>
      </c>
      <c r="CT5" s="86">
        <f aca="true" t="shared" si="10" ref="CT5:CT24">RANK(CU5,$CU$5:$CU$38,0)</f>
        <v>1</v>
      </c>
      <c r="CU5" s="95">
        <f aca="true" t="shared" si="11" ref="CU5:CU38">CQ5*1000+CR5</f>
        <v>7069</v>
      </c>
      <c r="CV5" s="61" t="s">
        <v>349</v>
      </c>
      <c r="CW5" s="62"/>
    </row>
    <row r="6" spans="1:101" s="18" customFormat="1" ht="15.75" customHeight="1" thickBot="1">
      <c r="A6" s="96">
        <v>2</v>
      </c>
      <c r="B6" s="97">
        <v>202</v>
      </c>
      <c r="C6" s="98" t="s">
        <v>68</v>
      </c>
      <c r="D6" s="99" t="s">
        <v>162</v>
      </c>
      <c r="E6" s="100">
        <v>1978</v>
      </c>
      <c r="F6" s="99" t="s">
        <v>184</v>
      </c>
      <c r="G6" s="100">
        <v>1983</v>
      </c>
      <c r="H6" s="101">
        <v>0.4305555555555556</v>
      </c>
      <c r="I6" s="97">
        <v>6</v>
      </c>
      <c r="J6" s="102">
        <v>0.004039351851851852</v>
      </c>
      <c r="K6" s="102">
        <v>0.004039351851851852</v>
      </c>
      <c r="L6" s="97">
        <v>4</v>
      </c>
      <c r="M6" s="102">
        <v>0.007523148148148148</v>
      </c>
      <c r="N6" s="103">
        <f>M6-K6</f>
        <v>0.0034837962962962956</v>
      </c>
      <c r="O6" s="97">
        <v>5</v>
      </c>
      <c r="P6" s="102">
        <v>0.011620370370370371</v>
      </c>
      <c r="Q6" s="103">
        <f>P6-M6</f>
        <v>0.0040972222222222235</v>
      </c>
      <c r="R6" s="97">
        <v>3</v>
      </c>
      <c r="S6" s="102">
        <v>0.01528935185185185</v>
      </c>
      <c r="T6" s="103">
        <f>S6-P6</f>
        <v>0.0036689814814814797</v>
      </c>
      <c r="U6" s="97">
        <v>4</v>
      </c>
      <c r="V6" s="102">
        <v>0.019618055555555555</v>
      </c>
      <c r="W6" s="103">
        <f>V6-S6</f>
        <v>0.004328703703703704</v>
      </c>
      <c r="X6" s="195">
        <f aca="true" t="shared" si="12" ref="X6:X20">Y6-V6</f>
        <v>0.00361111111111111</v>
      </c>
      <c r="Y6" s="104" t="s">
        <v>572</v>
      </c>
      <c r="Z6" s="105">
        <f t="shared" si="0"/>
        <v>0.45378472222222227</v>
      </c>
      <c r="AA6" s="106">
        <v>3</v>
      </c>
      <c r="AB6" s="107">
        <v>22</v>
      </c>
      <c r="AC6" s="105"/>
      <c r="AD6" s="108"/>
      <c r="AE6" s="97">
        <v>2</v>
      </c>
      <c r="AF6" s="97">
        <v>2</v>
      </c>
      <c r="AG6" s="97">
        <v>2</v>
      </c>
      <c r="AH6" s="97">
        <v>2</v>
      </c>
      <c r="AI6" s="97">
        <v>2</v>
      </c>
      <c r="AJ6" s="109"/>
      <c r="AK6" s="97">
        <v>3</v>
      </c>
      <c r="AL6" s="97">
        <v>3</v>
      </c>
      <c r="AM6" s="97">
        <v>3</v>
      </c>
      <c r="AN6" s="97">
        <v>3</v>
      </c>
      <c r="AO6" s="97">
        <v>4</v>
      </c>
      <c r="AP6" s="109"/>
      <c r="AQ6" s="109"/>
      <c r="AR6" s="97">
        <v>4</v>
      </c>
      <c r="AS6" s="97">
        <v>4</v>
      </c>
      <c r="AT6" s="108"/>
      <c r="AU6" s="105">
        <v>0.6354166666666666</v>
      </c>
      <c r="AV6" s="110">
        <f t="shared" si="1"/>
        <v>34</v>
      </c>
      <c r="AW6" s="110">
        <f t="shared" si="2"/>
        <v>56</v>
      </c>
      <c r="AX6" s="106">
        <v>3</v>
      </c>
      <c r="AY6" s="105"/>
      <c r="AZ6" s="108"/>
      <c r="BA6" s="111" t="s">
        <v>340</v>
      </c>
      <c r="BB6" s="111" t="s">
        <v>340</v>
      </c>
      <c r="BC6" s="111" t="s">
        <v>340</v>
      </c>
      <c r="BD6" s="112">
        <v>2</v>
      </c>
      <c r="BE6" s="112">
        <v>4</v>
      </c>
      <c r="BF6" s="113"/>
      <c r="BG6" s="113"/>
      <c r="BH6" s="108"/>
      <c r="BI6" s="105">
        <v>0.7409722222222223</v>
      </c>
      <c r="BJ6" s="110">
        <f t="shared" si="3"/>
        <v>6</v>
      </c>
      <c r="BK6" s="110">
        <f t="shared" si="4"/>
        <v>62</v>
      </c>
      <c r="BL6" s="106">
        <v>3</v>
      </c>
      <c r="BM6" s="105">
        <v>0.7465277777777778</v>
      </c>
      <c r="BN6" s="108">
        <f t="shared" si="5"/>
        <v>0.005555555555555536</v>
      </c>
      <c r="BO6" s="111" t="s">
        <v>340</v>
      </c>
      <c r="BP6" s="111" t="s">
        <v>340</v>
      </c>
      <c r="BQ6" s="111" t="s">
        <v>340</v>
      </c>
      <c r="BR6" s="97">
        <v>4</v>
      </c>
      <c r="BS6" s="109"/>
      <c r="BT6" s="109"/>
      <c r="BU6" s="109"/>
      <c r="BV6" s="111" t="s">
        <v>340</v>
      </c>
      <c r="BW6" s="109"/>
      <c r="BX6" s="109"/>
      <c r="BY6" s="109"/>
      <c r="BZ6" s="109"/>
      <c r="CA6" s="108">
        <f>CS6-BM6</f>
        <v>0.1347222222222222</v>
      </c>
      <c r="CB6" s="114"/>
      <c r="CC6" s="110">
        <f t="shared" si="6"/>
        <v>4</v>
      </c>
      <c r="CD6" s="110">
        <f t="shared" si="7"/>
        <v>66</v>
      </c>
      <c r="CE6" s="114"/>
      <c r="CF6" s="109"/>
      <c r="CG6" s="109"/>
      <c r="CH6" s="109"/>
      <c r="CI6" s="109"/>
      <c r="CJ6" s="109"/>
      <c r="CK6" s="109"/>
      <c r="CL6" s="109"/>
      <c r="CM6" s="109"/>
      <c r="CN6" s="108"/>
      <c r="CO6" s="110">
        <f t="shared" si="8"/>
        <v>0</v>
      </c>
      <c r="CP6" s="115"/>
      <c r="CQ6" s="97">
        <v>7</v>
      </c>
      <c r="CR6" s="116">
        <f t="shared" si="9"/>
        <v>66</v>
      </c>
      <c r="CS6" s="105">
        <v>0.88125</v>
      </c>
      <c r="CT6" s="106">
        <f t="shared" si="10"/>
        <v>2</v>
      </c>
      <c r="CU6" s="117">
        <f t="shared" si="11"/>
        <v>7066</v>
      </c>
      <c r="CV6" s="36" t="s">
        <v>349</v>
      </c>
      <c r="CW6" s="35"/>
    </row>
    <row r="7" spans="1:101" s="18" customFormat="1" ht="15.75" customHeight="1" thickBot="1">
      <c r="A7" s="96">
        <v>4</v>
      </c>
      <c r="B7" s="97">
        <v>201</v>
      </c>
      <c r="C7" s="98" t="s">
        <v>138</v>
      </c>
      <c r="D7" s="99" t="s">
        <v>73</v>
      </c>
      <c r="E7" s="100">
        <v>1988</v>
      </c>
      <c r="F7" s="99" t="s">
        <v>86</v>
      </c>
      <c r="G7" s="100">
        <v>1986</v>
      </c>
      <c r="H7" s="101">
        <v>0.4305555555555556</v>
      </c>
      <c r="I7" s="97">
        <v>2</v>
      </c>
      <c r="J7" s="102">
        <v>0.0035648148148148154</v>
      </c>
      <c r="K7" s="102">
        <v>0.0035648148148148154</v>
      </c>
      <c r="L7" s="97">
        <v>6</v>
      </c>
      <c r="M7" s="34"/>
      <c r="N7" s="103"/>
      <c r="O7" s="97">
        <v>4</v>
      </c>
      <c r="P7" s="102">
        <v>0.011458333333333334</v>
      </c>
      <c r="Q7" s="103"/>
      <c r="R7" s="97">
        <v>4</v>
      </c>
      <c r="S7" s="102">
        <v>0.015532407407407406</v>
      </c>
      <c r="T7" s="103">
        <f>S7-P7</f>
        <v>0.004074074074074072</v>
      </c>
      <c r="U7" s="97">
        <v>3</v>
      </c>
      <c r="V7" s="102">
        <v>0.01909722222222222</v>
      </c>
      <c r="W7" s="103">
        <f>V7-S7</f>
        <v>0.003564814814814814</v>
      </c>
      <c r="X7" s="195">
        <f t="shared" si="12"/>
        <v>0.0048148148148148134</v>
      </c>
      <c r="Y7" s="104" t="s">
        <v>569</v>
      </c>
      <c r="Z7" s="105">
        <f t="shared" si="0"/>
        <v>0.4544675925925926</v>
      </c>
      <c r="AA7" s="106">
        <v>5</v>
      </c>
      <c r="AB7" s="107">
        <v>19</v>
      </c>
      <c r="AC7" s="105"/>
      <c r="AD7" s="108"/>
      <c r="AE7" s="109"/>
      <c r="AF7" s="97">
        <v>2</v>
      </c>
      <c r="AG7" s="97">
        <v>2</v>
      </c>
      <c r="AH7" s="97">
        <v>2</v>
      </c>
      <c r="AI7" s="109"/>
      <c r="AJ7" s="109"/>
      <c r="AK7" s="109"/>
      <c r="AL7" s="109"/>
      <c r="AM7" s="109"/>
      <c r="AN7" s="97">
        <v>3</v>
      </c>
      <c r="AO7" s="109"/>
      <c r="AP7" s="109"/>
      <c r="AQ7" s="97">
        <v>4</v>
      </c>
      <c r="AR7" s="109"/>
      <c r="AS7" s="97">
        <v>4</v>
      </c>
      <c r="AT7" s="108"/>
      <c r="AU7" s="105">
        <v>0.5902777777777778</v>
      </c>
      <c r="AV7" s="110">
        <f t="shared" si="1"/>
        <v>17</v>
      </c>
      <c r="AW7" s="110">
        <f t="shared" si="2"/>
        <v>36</v>
      </c>
      <c r="AX7" s="106">
        <v>13</v>
      </c>
      <c r="AY7" s="105"/>
      <c r="AZ7" s="108"/>
      <c r="BA7" s="111" t="s">
        <v>340</v>
      </c>
      <c r="BB7" s="111" t="s">
        <v>340</v>
      </c>
      <c r="BC7" s="111" t="s">
        <v>340</v>
      </c>
      <c r="BD7" s="112">
        <v>2</v>
      </c>
      <c r="BE7" s="112">
        <v>4</v>
      </c>
      <c r="BF7" s="113"/>
      <c r="BG7" s="113"/>
      <c r="BH7" s="108"/>
      <c r="BI7" s="105">
        <v>0.73125</v>
      </c>
      <c r="BJ7" s="110">
        <f t="shared" si="3"/>
        <v>6</v>
      </c>
      <c r="BK7" s="110">
        <f t="shared" si="4"/>
        <v>42</v>
      </c>
      <c r="BL7" s="106">
        <v>11</v>
      </c>
      <c r="BM7" s="105">
        <v>0.7388888888888889</v>
      </c>
      <c r="BN7" s="108">
        <f t="shared" si="5"/>
        <v>0.007638888888888973</v>
      </c>
      <c r="BO7" s="111" t="s">
        <v>340</v>
      </c>
      <c r="BP7" s="111" t="s">
        <v>340</v>
      </c>
      <c r="BQ7" s="111" t="s">
        <v>340</v>
      </c>
      <c r="BR7" s="97">
        <v>4</v>
      </c>
      <c r="BS7" s="109"/>
      <c r="BT7" s="109"/>
      <c r="BU7" s="109"/>
      <c r="BV7" s="111" t="s">
        <v>340</v>
      </c>
      <c r="BW7" s="109"/>
      <c r="BX7" s="109"/>
      <c r="BY7" s="109"/>
      <c r="BZ7" s="109"/>
      <c r="CA7" s="108">
        <f aca="true" t="shared" si="13" ref="CA7:CA12">CB7-BM7</f>
        <v>0.14513888888888882</v>
      </c>
      <c r="CB7" s="105">
        <v>0.8840277777777777</v>
      </c>
      <c r="CC7" s="110">
        <f t="shared" si="6"/>
        <v>4</v>
      </c>
      <c r="CD7" s="110">
        <f t="shared" si="7"/>
        <v>46</v>
      </c>
      <c r="CE7" s="105">
        <v>0.8861111111111111</v>
      </c>
      <c r="CF7" s="97">
        <v>2</v>
      </c>
      <c r="CG7" s="97">
        <v>2</v>
      </c>
      <c r="CH7" s="109"/>
      <c r="CI7" s="109"/>
      <c r="CJ7" s="109"/>
      <c r="CK7" s="109"/>
      <c r="CL7" s="109"/>
      <c r="CM7" s="109"/>
      <c r="CN7" s="108">
        <f>CS7-CE7</f>
        <v>0.022916666666666696</v>
      </c>
      <c r="CO7" s="110">
        <f t="shared" si="8"/>
        <v>4</v>
      </c>
      <c r="CP7" s="115"/>
      <c r="CQ7" s="97">
        <v>7</v>
      </c>
      <c r="CR7" s="116">
        <f t="shared" si="9"/>
        <v>50</v>
      </c>
      <c r="CS7" s="105">
        <v>0.9090277777777778</v>
      </c>
      <c r="CT7" s="106">
        <f t="shared" si="10"/>
        <v>3</v>
      </c>
      <c r="CU7" s="117">
        <f t="shared" si="11"/>
        <v>7050</v>
      </c>
      <c r="CV7" s="36" t="s">
        <v>350</v>
      </c>
      <c r="CW7" s="37">
        <v>1</v>
      </c>
    </row>
    <row r="8" spans="1:101" s="18" customFormat="1" ht="15.75" customHeight="1" thickBot="1">
      <c r="A8" s="96">
        <v>3</v>
      </c>
      <c r="B8" s="97">
        <v>227</v>
      </c>
      <c r="C8" s="98" t="s">
        <v>157</v>
      </c>
      <c r="D8" s="99" t="s">
        <v>146</v>
      </c>
      <c r="E8" s="100">
        <v>1982</v>
      </c>
      <c r="F8" s="99" t="s">
        <v>126</v>
      </c>
      <c r="G8" s="100">
        <v>1982</v>
      </c>
      <c r="H8" s="101">
        <v>0.4305555555555556</v>
      </c>
      <c r="I8" s="97">
        <v>15</v>
      </c>
      <c r="J8" s="97"/>
      <c r="K8" s="97"/>
      <c r="L8" s="97"/>
      <c r="M8" s="97"/>
      <c r="N8" s="103"/>
      <c r="O8" s="97"/>
      <c r="P8" s="97"/>
      <c r="Q8" s="103"/>
      <c r="R8" s="97"/>
      <c r="S8" s="97"/>
      <c r="T8" s="103"/>
      <c r="U8" s="97"/>
      <c r="V8" s="97"/>
      <c r="W8" s="103"/>
      <c r="X8" s="195"/>
      <c r="Y8" s="104"/>
      <c r="Z8" s="105">
        <f t="shared" si="0"/>
        <v>0.4305555555555556</v>
      </c>
      <c r="AA8" s="106">
        <v>11</v>
      </c>
      <c r="AB8" s="107">
        <v>13</v>
      </c>
      <c r="AC8" s="105"/>
      <c r="AD8" s="108"/>
      <c r="AE8" s="109"/>
      <c r="AF8" s="97">
        <v>2</v>
      </c>
      <c r="AG8" s="97">
        <v>2</v>
      </c>
      <c r="AH8" s="97">
        <v>2</v>
      </c>
      <c r="AI8" s="109"/>
      <c r="AJ8" s="109"/>
      <c r="AK8" s="109"/>
      <c r="AL8" s="109"/>
      <c r="AM8" s="109"/>
      <c r="AN8" s="97">
        <v>3</v>
      </c>
      <c r="AO8" s="97">
        <v>4</v>
      </c>
      <c r="AP8" s="109"/>
      <c r="AQ8" s="97">
        <v>4</v>
      </c>
      <c r="AR8" s="109"/>
      <c r="AS8" s="97">
        <v>4</v>
      </c>
      <c r="AT8" s="108"/>
      <c r="AU8" s="105">
        <v>0.6222222222222222</v>
      </c>
      <c r="AV8" s="110">
        <f t="shared" si="1"/>
        <v>21</v>
      </c>
      <c r="AW8" s="110">
        <f t="shared" si="2"/>
        <v>34</v>
      </c>
      <c r="AX8" s="106">
        <v>16</v>
      </c>
      <c r="AY8" s="105">
        <v>0.638888888888889</v>
      </c>
      <c r="AZ8" s="108">
        <f>AY8-AU8</f>
        <v>0.01666666666666672</v>
      </c>
      <c r="BA8" s="111" t="s">
        <v>340</v>
      </c>
      <c r="BB8" s="111" t="s">
        <v>340</v>
      </c>
      <c r="BC8" s="111" t="s">
        <v>340</v>
      </c>
      <c r="BD8" s="112">
        <v>2</v>
      </c>
      <c r="BE8" s="112">
        <v>4</v>
      </c>
      <c r="BF8" s="113"/>
      <c r="BG8" s="113"/>
      <c r="BH8" s="108">
        <f>BI8-AY8</f>
        <v>0.10277777777777775</v>
      </c>
      <c r="BI8" s="105">
        <v>0.7416666666666667</v>
      </c>
      <c r="BJ8" s="110">
        <f t="shared" si="3"/>
        <v>6</v>
      </c>
      <c r="BK8" s="110">
        <f t="shared" si="4"/>
        <v>40</v>
      </c>
      <c r="BL8" s="106">
        <v>13</v>
      </c>
      <c r="BM8" s="105">
        <v>0.7541666666666668</v>
      </c>
      <c r="BN8" s="108">
        <f t="shared" si="5"/>
        <v>0.012500000000000067</v>
      </c>
      <c r="BO8" s="111" t="s">
        <v>340</v>
      </c>
      <c r="BP8" s="111" t="s">
        <v>340</v>
      </c>
      <c r="BQ8" s="111" t="s">
        <v>340</v>
      </c>
      <c r="BR8" s="97">
        <v>4</v>
      </c>
      <c r="BS8" s="109"/>
      <c r="BT8" s="109"/>
      <c r="BU8" s="109"/>
      <c r="BV8" s="111" t="s">
        <v>340</v>
      </c>
      <c r="BW8" s="109"/>
      <c r="BX8" s="109"/>
      <c r="BY8" s="109"/>
      <c r="BZ8" s="109"/>
      <c r="CA8" s="108">
        <f t="shared" si="13"/>
        <v>0.12708333333333321</v>
      </c>
      <c r="CB8" s="105">
        <v>0.88125</v>
      </c>
      <c r="CC8" s="110">
        <f t="shared" si="6"/>
        <v>4</v>
      </c>
      <c r="CD8" s="110">
        <f t="shared" si="7"/>
        <v>44</v>
      </c>
      <c r="CE8" s="105">
        <v>0.8861111111111111</v>
      </c>
      <c r="CF8" s="97">
        <v>2</v>
      </c>
      <c r="CG8" s="97">
        <v>2</v>
      </c>
      <c r="CH8" s="109"/>
      <c r="CI8" s="109"/>
      <c r="CJ8" s="109"/>
      <c r="CK8" s="109"/>
      <c r="CL8" s="109"/>
      <c r="CM8" s="109"/>
      <c r="CN8" s="108">
        <f>CS8-CE8</f>
        <v>0.02013888888888893</v>
      </c>
      <c r="CO8" s="110">
        <f t="shared" si="8"/>
        <v>4</v>
      </c>
      <c r="CP8" s="115"/>
      <c r="CQ8" s="97">
        <v>7</v>
      </c>
      <c r="CR8" s="116">
        <f t="shared" si="9"/>
        <v>48</v>
      </c>
      <c r="CS8" s="105">
        <v>0.90625</v>
      </c>
      <c r="CT8" s="106">
        <f t="shared" si="10"/>
        <v>4</v>
      </c>
      <c r="CU8" s="117">
        <f t="shared" si="11"/>
        <v>7048</v>
      </c>
      <c r="CV8" s="60" t="s">
        <v>349</v>
      </c>
      <c r="CW8" s="35"/>
    </row>
    <row r="9" spans="1:101" s="18" customFormat="1" ht="15.75" customHeight="1" thickBot="1">
      <c r="A9" s="96">
        <v>5</v>
      </c>
      <c r="B9" s="97">
        <v>203</v>
      </c>
      <c r="C9" s="98" t="s">
        <v>93</v>
      </c>
      <c r="D9" s="99" t="s">
        <v>169</v>
      </c>
      <c r="E9" s="100">
        <v>1985</v>
      </c>
      <c r="F9" s="99" t="s">
        <v>48</v>
      </c>
      <c r="G9" s="100">
        <v>1981</v>
      </c>
      <c r="H9" s="101">
        <v>0.4305555555555556</v>
      </c>
      <c r="I9" s="97">
        <v>4</v>
      </c>
      <c r="J9" s="102">
        <v>0.0038425925925925923</v>
      </c>
      <c r="K9" s="102">
        <v>0.0038425925925925923</v>
      </c>
      <c r="L9" s="97">
        <v>3</v>
      </c>
      <c r="M9" s="102">
        <v>0.007025462962962963</v>
      </c>
      <c r="N9" s="103">
        <f>M9-K9</f>
        <v>0.003182870370370371</v>
      </c>
      <c r="O9" s="97">
        <v>3</v>
      </c>
      <c r="P9" s="102">
        <v>0.011168981481481481</v>
      </c>
      <c r="Q9" s="103">
        <f>P9-M9</f>
        <v>0.004143518518518518</v>
      </c>
      <c r="R9" s="97">
        <v>6</v>
      </c>
      <c r="S9" s="102">
        <v>0.015925925925925927</v>
      </c>
      <c r="T9" s="103">
        <f>S9-P9</f>
        <v>0.004756944444444446</v>
      </c>
      <c r="U9" s="97">
        <v>5</v>
      </c>
      <c r="V9" s="102">
        <v>0.019618055555555555</v>
      </c>
      <c r="W9" s="103">
        <f>V9-S9</f>
        <v>0.0036921296296296285</v>
      </c>
      <c r="X9" s="195">
        <f t="shared" si="12"/>
        <v>0.0045717592592592615</v>
      </c>
      <c r="Y9" s="104" t="s">
        <v>586</v>
      </c>
      <c r="Z9" s="105">
        <f t="shared" si="0"/>
        <v>0.4547453703703704</v>
      </c>
      <c r="AA9" s="106">
        <v>6</v>
      </c>
      <c r="AB9" s="107">
        <v>18</v>
      </c>
      <c r="AC9" s="105"/>
      <c r="AD9" s="108"/>
      <c r="AE9" s="109"/>
      <c r="AF9" s="97">
        <v>2</v>
      </c>
      <c r="AG9" s="109"/>
      <c r="AH9" s="109"/>
      <c r="AI9" s="109"/>
      <c r="AJ9" s="109"/>
      <c r="AK9" s="109"/>
      <c r="AL9" s="109"/>
      <c r="AM9" s="109"/>
      <c r="AN9" s="97">
        <v>3</v>
      </c>
      <c r="AO9" s="97">
        <v>4</v>
      </c>
      <c r="AP9" s="109"/>
      <c r="AQ9" s="97">
        <v>4</v>
      </c>
      <c r="AR9" s="109"/>
      <c r="AS9" s="97">
        <v>4</v>
      </c>
      <c r="AT9" s="108"/>
      <c r="AU9" s="105">
        <v>0.607638888888889</v>
      </c>
      <c r="AV9" s="110">
        <f t="shared" si="1"/>
        <v>17</v>
      </c>
      <c r="AW9" s="110">
        <f t="shared" si="2"/>
        <v>35</v>
      </c>
      <c r="AX9" s="106">
        <v>15</v>
      </c>
      <c r="AY9" s="105"/>
      <c r="AZ9" s="108"/>
      <c r="BA9" s="111" t="s">
        <v>340</v>
      </c>
      <c r="BB9" s="111" t="s">
        <v>340</v>
      </c>
      <c r="BC9" s="111" t="s">
        <v>340</v>
      </c>
      <c r="BD9" s="112">
        <v>2</v>
      </c>
      <c r="BE9" s="112">
        <v>4</v>
      </c>
      <c r="BF9" s="112">
        <v>4</v>
      </c>
      <c r="BG9" s="113"/>
      <c r="BH9" s="108"/>
      <c r="BI9" s="105">
        <v>0.7784722222222222</v>
      </c>
      <c r="BJ9" s="110">
        <f t="shared" si="3"/>
        <v>10</v>
      </c>
      <c r="BK9" s="110">
        <f t="shared" si="4"/>
        <v>45</v>
      </c>
      <c r="BL9" s="106">
        <v>9</v>
      </c>
      <c r="BM9" s="105">
        <v>0.7916666666666666</v>
      </c>
      <c r="BN9" s="108">
        <f t="shared" si="5"/>
        <v>0.013194444444444398</v>
      </c>
      <c r="BO9" s="111" t="s">
        <v>340</v>
      </c>
      <c r="BP9" s="111" t="s">
        <v>340</v>
      </c>
      <c r="BQ9" s="111" t="s">
        <v>340</v>
      </c>
      <c r="BR9" s="109"/>
      <c r="BS9" s="109"/>
      <c r="BT9" s="109"/>
      <c r="BU9" s="109"/>
      <c r="BV9" s="111" t="s">
        <v>340</v>
      </c>
      <c r="BW9" s="109"/>
      <c r="BX9" s="109"/>
      <c r="BY9" s="109"/>
      <c r="BZ9" s="109"/>
      <c r="CA9" s="108">
        <f t="shared" si="13"/>
        <v>0.125</v>
      </c>
      <c r="CB9" s="105">
        <v>0.9166666666666666</v>
      </c>
      <c r="CC9" s="110">
        <f t="shared" si="6"/>
        <v>0</v>
      </c>
      <c r="CD9" s="110">
        <f t="shared" si="7"/>
        <v>45</v>
      </c>
      <c r="CE9" s="114"/>
      <c r="CF9" s="109"/>
      <c r="CG9" s="109"/>
      <c r="CH9" s="109"/>
      <c r="CI9" s="109"/>
      <c r="CJ9" s="109"/>
      <c r="CK9" s="109"/>
      <c r="CL9" s="109"/>
      <c r="CM9" s="109"/>
      <c r="CN9" s="118"/>
      <c r="CO9" s="119">
        <f t="shared" si="8"/>
        <v>0</v>
      </c>
      <c r="CP9" s="115"/>
      <c r="CQ9" s="97">
        <v>7</v>
      </c>
      <c r="CR9" s="116">
        <f t="shared" si="9"/>
        <v>45</v>
      </c>
      <c r="CS9" s="114">
        <v>0.9201388888888888</v>
      </c>
      <c r="CT9" s="106">
        <f t="shared" si="10"/>
        <v>5</v>
      </c>
      <c r="CU9" s="117">
        <f t="shared" si="11"/>
        <v>7045</v>
      </c>
      <c r="CV9" s="34" t="s">
        <v>349</v>
      </c>
      <c r="CW9" s="35"/>
    </row>
    <row r="10" spans="1:101" s="18" customFormat="1" ht="15.75" customHeight="1" thickBot="1">
      <c r="A10" s="96">
        <v>6</v>
      </c>
      <c r="B10" s="97">
        <v>225</v>
      </c>
      <c r="C10" s="120" t="s">
        <v>0</v>
      </c>
      <c r="D10" s="99" t="s">
        <v>177</v>
      </c>
      <c r="E10" s="100">
        <v>1979</v>
      </c>
      <c r="F10" s="99" t="s">
        <v>56</v>
      </c>
      <c r="G10" s="100">
        <v>1981</v>
      </c>
      <c r="H10" s="101">
        <v>0.4305555555555556</v>
      </c>
      <c r="I10" s="97">
        <v>9</v>
      </c>
      <c r="J10" s="102">
        <v>0.004502314814814815</v>
      </c>
      <c r="K10" s="102">
        <v>0.004502314814814815</v>
      </c>
      <c r="L10" s="97">
        <v>12</v>
      </c>
      <c r="M10" s="97"/>
      <c r="N10" s="103"/>
      <c r="O10" s="97"/>
      <c r="P10" s="97"/>
      <c r="Q10" s="103"/>
      <c r="R10" s="97"/>
      <c r="S10" s="97"/>
      <c r="T10" s="103"/>
      <c r="U10" s="97"/>
      <c r="V10" s="97"/>
      <c r="W10" s="103"/>
      <c r="X10" s="195">
        <f t="shared" si="12"/>
        <v>0.029282407407407406</v>
      </c>
      <c r="Y10" s="104" t="s">
        <v>578</v>
      </c>
      <c r="Z10" s="105">
        <f t="shared" si="0"/>
        <v>0.459837962962963</v>
      </c>
      <c r="AA10" s="106">
        <v>20</v>
      </c>
      <c r="AB10" s="107">
        <v>4</v>
      </c>
      <c r="AC10" s="105"/>
      <c r="AD10" s="108"/>
      <c r="AE10" s="109"/>
      <c r="AF10" s="97">
        <v>2</v>
      </c>
      <c r="AG10" s="97">
        <v>2</v>
      </c>
      <c r="AH10" s="109"/>
      <c r="AI10" s="109"/>
      <c r="AJ10" s="109"/>
      <c r="AK10" s="109"/>
      <c r="AL10" s="109"/>
      <c r="AM10" s="109"/>
      <c r="AN10" s="97">
        <v>3</v>
      </c>
      <c r="AO10" s="97">
        <v>4</v>
      </c>
      <c r="AP10" s="109"/>
      <c r="AQ10" s="97">
        <v>4</v>
      </c>
      <c r="AR10" s="97">
        <v>4</v>
      </c>
      <c r="AS10" s="97">
        <v>4</v>
      </c>
      <c r="AT10" s="108"/>
      <c r="AU10" s="105">
        <v>0.5909722222222222</v>
      </c>
      <c r="AV10" s="110">
        <f t="shared" si="1"/>
        <v>23</v>
      </c>
      <c r="AW10" s="110">
        <f t="shared" si="2"/>
        <v>27</v>
      </c>
      <c r="AX10" s="106">
        <v>22</v>
      </c>
      <c r="AY10" s="105"/>
      <c r="AZ10" s="108"/>
      <c r="BA10" s="111" t="s">
        <v>340</v>
      </c>
      <c r="BB10" s="111" t="s">
        <v>340</v>
      </c>
      <c r="BC10" s="111" t="s">
        <v>340</v>
      </c>
      <c r="BD10" s="113"/>
      <c r="BE10" s="113"/>
      <c r="BF10" s="112">
        <v>4</v>
      </c>
      <c r="BG10" s="113"/>
      <c r="BH10" s="108"/>
      <c r="BI10" s="105">
        <v>0.7361111111111112</v>
      </c>
      <c r="BJ10" s="110">
        <f t="shared" si="3"/>
        <v>4</v>
      </c>
      <c r="BK10" s="110">
        <f t="shared" si="4"/>
        <v>31</v>
      </c>
      <c r="BL10" s="106">
        <v>19</v>
      </c>
      <c r="BM10" s="105">
        <v>0.7416666666666667</v>
      </c>
      <c r="BN10" s="108">
        <f t="shared" si="5"/>
        <v>0.005555555555555536</v>
      </c>
      <c r="BO10" s="111" t="s">
        <v>340</v>
      </c>
      <c r="BP10" s="111" t="s">
        <v>340</v>
      </c>
      <c r="BQ10" s="111" t="s">
        <v>340</v>
      </c>
      <c r="BR10" s="97">
        <v>4</v>
      </c>
      <c r="BS10" s="109"/>
      <c r="BT10" s="109"/>
      <c r="BU10" s="109"/>
      <c r="BV10" s="111" t="s">
        <v>340</v>
      </c>
      <c r="BW10" s="109"/>
      <c r="BX10" s="109"/>
      <c r="BY10" s="109"/>
      <c r="BZ10" s="109"/>
      <c r="CA10" s="108">
        <f t="shared" si="13"/>
        <v>0.17152777777777783</v>
      </c>
      <c r="CB10" s="105">
        <v>0.9131944444444445</v>
      </c>
      <c r="CC10" s="110">
        <f t="shared" si="6"/>
        <v>4</v>
      </c>
      <c r="CD10" s="110">
        <f t="shared" si="7"/>
        <v>35</v>
      </c>
      <c r="CE10" s="114"/>
      <c r="CF10" s="109"/>
      <c r="CG10" s="109"/>
      <c r="CH10" s="109"/>
      <c r="CI10" s="109"/>
      <c r="CJ10" s="109"/>
      <c r="CK10" s="109"/>
      <c r="CL10" s="109"/>
      <c r="CM10" s="109"/>
      <c r="CN10" s="118"/>
      <c r="CO10" s="119">
        <f t="shared" si="8"/>
        <v>0</v>
      </c>
      <c r="CP10" s="115"/>
      <c r="CQ10" s="97">
        <v>7</v>
      </c>
      <c r="CR10" s="116">
        <f t="shared" si="9"/>
        <v>35</v>
      </c>
      <c r="CS10" s="105">
        <v>0.9097222222222222</v>
      </c>
      <c r="CT10" s="106">
        <f t="shared" si="10"/>
        <v>6</v>
      </c>
      <c r="CU10" s="117">
        <f t="shared" si="11"/>
        <v>7035</v>
      </c>
      <c r="CV10" s="34" t="s">
        <v>349</v>
      </c>
      <c r="CW10" s="35"/>
    </row>
    <row r="11" spans="1:101" s="18" customFormat="1" ht="15.75" customHeight="1" thickBot="1">
      <c r="A11" s="96">
        <v>7</v>
      </c>
      <c r="B11" s="97">
        <v>216</v>
      </c>
      <c r="C11" s="98" t="s">
        <v>131</v>
      </c>
      <c r="D11" s="99" t="s">
        <v>165</v>
      </c>
      <c r="E11" s="100">
        <v>1962</v>
      </c>
      <c r="F11" s="99" t="s">
        <v>125</v>
      </c>
      <c r="G11" s="100">
        <v>1965</v>
      </c>
      <c r="H11" s="101">
        <v>0.4305555555555556</v>
      </c>
      <c r="I11" s="97">
        <v>7</v>
      </c>
      <c r="J11" s="102">
        <v>0.004085648148148148</v>
      </c>
      <c r="K11" s="102">
        <v>0.004085648148148148</v>
      </c>
      <c r="L11" s="97">
        <v>7</v>
      </c>
      <c r="M11" s="102">
        <v>0.008333333333333333</v>
      </c>
      <c r="N11" s="103">
        <f>M11-K11</f>
        <v>0.004247685185185185</v>
      </c>
      <c r="O11" s="97">
        <v>7</v>
      </c>
      <c r="P11" s="102">
        <v>0.012175925925925929</v>
      </c>
      <c r="Q11" s="103">
        <f>P11-M11</f>
        <v>0.0038425925925925954</v>
      </c>
      <c r="R11" s="97">
        <v>7</v>
      </c>
      <c r="S11" s="102">
        <v>0.016296296296296295</v>
      </c>
      <c r="T11" s="103">
        <f>S11-P11</f>
        <v>0.004120370370370366</v>
      </c>
      <c r="U11" s="97">
        <v>7</v>
      </c>
      <c r="V11" s="97"/>
      <c r="W11" s="103"/>
      <c r="X11" s="195"/>
      <c r="Y11" s="104"/>
      <c r="Z11" s="105">
        <f t="shared" si="0"/>
        <v>0.4305555555555556</v>
      </c>
      <c r="AA11" s="106">
        <v>7</v>
      </c>
      <c r="AB11" s="107">
        <v>17</v>
      </c>
      <c r="AC11" s="105"/>
      <c r="AD11" s="108"/>
      <c r="AE11" s="109"/>
      <c r="AF11" s="97">
        <v>2</v>
      </c>
      <c r="AG11" s="109"/>
      <c r="AH11" s="109"/>
      <c r="AI11" s="109"/>
      <c r="AJ11" s="109"/>
      <c r="AK11" s="109"/>
      <c r="AL11" s="109"/>
      <c r="AM11" s="109"/>
      <c r="AN11" s="97">
        <v>3</v>
      </c>
      <c r="AO11" s="97">
        <v>4</v>
      </c>
      <c r="AP11" s="109"/>
      <c r="AQ11" s="109"/>
      <c r="AR11" s="109"/>
      <c r="AS11" s="97">
        <v>4</v>
      </c>
      <c r="AT11" s="108"/>
      <c r="AU11" s="105">
        <v>0.5694444444444444</v>
      </c>
      <c r="AV11" s="110">
        <f t="shared" si="1"/>
        <v>13</v>
      </c>
      <c r="AW11" s="110">
        <f t="shared" si="2"/>
        <v>30</v>
      </c>
      <c r="AX11" s="106">
        <v>19</v>
      </c>
      <c r="AY11" s="105"/>
      <c r="AZ11" s="108"/>
      <c r="BA11" s="111" t="s">
        <v>340</v>
      </c>
      <c r="BB11" s="111" t="s">
        <v>340</v>
      </c>
      <c r="BC11" s="111" t="s">
        <v>340</v>
      </c>
      <c r="BD11" s="113"/>
      <c r="BE11" s="113"/>
      <c r="BF11" s="113"/>
      <c r="BG11" s="113"/>
      <c r="BH11" s="108"/>
      <c r="BI11" s="105">
        <v>0.7097222222222223</v>
      </c>
      <c r="BJ11" s="110">
        <f t="shared" si="3"/>
        <v>0</v>
      </c>
      <c r="BK11" s="110">
        <f t="shared" si="4"/>
        <v>30</v>
      </c>
      <c r="BL11" s="106">
        <v>20</v>
      </c>
      <c r="BM11" s="105">
        <v>0.7166666666666667</v>
      </c>
      <c r="BN11" s="108">
        <f t="shared" si="5"/>
        <v>0.00694444444444442</v>
      </c>
      <c r="BO11" s="111" t="s">
        <v>340</v>
      </c>
      <c r="BP11" s="111" t="s">
        <v>340</v>
      </c>
      <c r="BQ11" s="111" t="s">
        <v>340</v>
      </c>
      <c r="BR11" s="109"/>
      <c r="BS11" s="109"/>
      <c r="BT11" s="109"/>
      <c r="BU11" s="109"/>
      <c r="BV11" s="111" t="s">
        <v>340</v>
      </c>
      <c r="BW11" s="109"/>
      <c r="BX11" s="109"/>
      <c r="BY11" s="109"/>
      <c r="BZ11" s="109"/>
      <c r="CA11" s="108">
        <f t="shared" si="13"/>
        <v>0.17222222222222217</v>
      </c>
      <c r="CB11" s="105">
        <v>0.8888888888888888</v>
      </c>
      <c r="CC11" s="110">
        <f t="shared" si="6"/>
        <v>0</v>
      </c>
      <c r="CD11" s="110">
        <f t="shared" si="7"/>
        <v>30</v>
      </c>
      <c r="CE11" s="114"/>
      <c r="CF11" s="109"/>
      <c r="CG11" s="109"/>
      <c r="CH11" s="109"/>
      <c r="CI11" s="109"/>
      <c r="CJ11" s="109"/>
      <c r="CK11" s="109"/>
      <c r="CL11" s="109"/>
      <c r="CM11" s="109"/>
      <c r="CN11" s="118"/>
      <c r="CO11" s="119">
        <f t="shared" si="8"/>
        <v>0</v>
      </c>
      <c r="CP11" s="115"/>
      <c r="CQ11" s="97">
        <v>7</v>
      </c>
      <c r="CR11" s="116">
        <f t="shared" si="9"/>
        <v>30</v>
      </c>
      <c r="CS11" s="105">
        <v>0.904861111111111</v>
      </c>
      <c r="CT11" s="106">
        <f t="shared" si="10"/>
        <v>7</v>
      </c>
      <c r="CU11" s="117">
        <f t="shared" si="11"/>
        <v>7030</v>
      </c>
      <c r="CV11" s="64" t="s">
        <v>352</v>
      </c>
      <c r="CW11" s="35"/>
    </row>
    <row r="12" spans="1:101" s="18" customFormat="1" ht="15.75" customHeight="1" thickBot="1">
      <c r="A12" s="96">
        <v>8</v>
      </c>
      <c r="B12" s="97">
        <v>224</v>
      </c>
      <c r="C12" s="98" t="s">
        <v>45</v>
      </c>
      <c r="D12" s="99" t="s">
        <v>122</v>
      </c>
      <c r="E12" s="100">
        <v>1987</v>
      </c>
      <c r="F12" s="99" t="s">
        <v>30</v>
      </c>
      <c r="G12" s="100">
        <v>1985</v>
      </c>
      <c r="H12" s="101">
        <v>0.4305555555555556</v>
      </c>
      <c r="I12" s="97">
        <v>19</v>
      </c>
      <c r="J12" s="97"/>
      <c r="K12" s="97"/>
      <c r="L12" s="97"/>
      <c r="M12" s="97"/>
      <c r="N12" s="103"/>
      <c r="O12" s="97"/>
      <c r="P12" s="97"/>
      <c r="Q12" s="103"/>
      <c r="R12" s="97"/>
      <c r="S12" s="97"/>
      <c r="T12" s="103"/>
      <c r="U12" s="97"/>
      <c r="V12" s="97"/>
      <c r="W12" s="103"/>
      <c r="X12" s="195"/>
      <c r="Y12" s="104"/>
      <c r="Z12" s="105">
        <f t="shared" si="0"/>
        <v>0.4305555555555556</v>
      </c>
      <c r="AA12" s="106">
        <v>27</v>
      </c>
      <c r="AB12" s="107">
        <v>0</v>
      </c>
      <c r="AC12" s="105"/>
      <c r="AD12" s="108"/>
      <c r="AE12" s="109"/>
      <c r="AF12" s="97">
        <v>2</v>
      </c>
      <c r="AG12" s="109"/>
      <c r="AH12" s="109"/>
      <c r="AI12" s="109"/>
      <c r="AJ12" s="109"/>
      <c r="AK12" s="109"/>
      <c r="AL12" s="109"/>
      <c r="AM12" s="109"/>
      <c r="AN12" s="97">
        <v>3</v>
      </c>
      <c r="AO12" s="97">
        <v>4</v>
      </c>
      <c r="AP12" s="109"/>
      <c r="AQ12" s="97">
        <v>4</v>
      </c>
      <c r="AR12" s="109"/>
      <c r="AS12" s="109"/>
      <c r="AT12" s="108"/>
      <c r="AU12" s="105">
        <v>0.6152777777777778</v>
      </c>
      <c r="AV12" s="110">
        <f t="shared" si="1"/>
        <v>13</v>
      </c>
      <c r="AW12" s="110">
        <f t="shared" si="2"/>
        <v>13</v>
      </c>
      <c r="AX12" s="106">
        <v>32</v>
      </c>
      <c r="AY12" s="105"/>
      <c r="AZ12" s="108"/>
      <c r="BA12" s="111" t="s">
        <v>340</v>
      </c>
      <c r="BB12" s="111" t="s">
        <v>340</v>
      </c>
      <c r="BC12" s="111" t="s">
        <v>340</v>
      </c>
      <c r="BD12" s="113"/>
      <c r="BE12" s="113"/>
      <c r="BF12" s="113"/>
      <c r="BG12" s="113"/>
      <c r="BH12" s="108"/>
      <c r="BI12" s="105">
        <v>0.7444444444444445</v>
      </c>
      <c r="BJ12" s="110">
        <f t="shared" si="3"/>
        <v>0</v>
      </c>
      <c r="BK12" s="110">
        <f t="shared" si="4"/>
        <v>13</v>
      </c>
      <c r="BL12" s="106">
        <v>29</v>
      </c>
      <c r="BM12" s="105">
        <v>0.7548611111111111</v>
      </c>
      <c r="BN12" s="108">
        <f t="shared" si="5"/>
        <v>0.01041666666666663</v>
      </c>
      <c r="BO12" s="111" t="s">
        <v>340</v>
      </c>
      <c r="BP12" s="111" t="s">
        <v>340</v>
      </c>
      <c r="BQ12" s="111" t="s">
        <v>340</v>
      </c>
      <c r="BR12" s="109"/>
      <c r="BS12" s="109"/>
      <c r="BT12" s="109"/>
      <c r="BU12" s="109"/>
      <c r="BV12" s="111" t="s">
        <v>340</v>
      </c>
      <c r="BW12" s="109"/>
      <c r="BX12" s="109"/>
      <c r="BY12" s="109"/>
      <c r="BZ12" s="109"/>
      <c r="CA12" s="108">
        <f t="shared" si="13"/>
        <v>0.12916666666666665</v>
      </c>
      <c r="CB12" s="105">
        <v>0.8840277777777777</v>
      </c>
      <c r="CC12" s="110">
        <f>SUM(BR12:BU12)+SUM(BW12:BZ12)-10</f>
        <v>-10</v>
      </c>
      <c r="CD12" s="110">
        <f t="shared" si="7"/>
        <v>3</v>
      </c>
      <c r="CE12" s="105">
        <v>0.8861111111111111</v>
      </c>
      <c r="CF12" s="97">
        <v>2</v>
      </c>
      <c r="CG12" s="97">
        <v>2</v>
      </c>
      <c r="CH12" s="109"/>
      <c r="CI12" s="109"/>
      <c r="CJ12" s="109"/>
      <c r="CK12" s="109"/>
      <c r="CL12" s="109"/>
      <c r="CM12" s="109"/>
      <c r="CN12" s="118"/>
      <c r="CO12" s="119">
        <f t="shared" si="8"/>
        <v>4</v>
      </c>
      <c r="CP12" s="115"/>
      <c r="CQ12" s="97">
        <v>7</v>
      </c>
      <c r="CR12" s="116">
        <f t="shared" si="9"/>
        <v>7</v>
      </c>
      <c r="CS12" s="105">
        <v>0.9055555555555556</v>
      </c>
      <c r="CT12" s="106">
        <f t="shared" si="10"/>
        <v>8</v>
      </c>
      <c r="CU12" s="117">
        <f t="shared" si="11"/>
        <v>7007</v>
      </c>
      <c r="CV12" s="34" t="s">
        <v>350</v>
      </c>
      <c r="CW12" s="35">
        <v>2</v>
      </c>
    </row>
    <row r="13" spans="1:101" s="18" customFormat="1" ht="15.75" customHeight="1" thickBot="1">
      <c r="A13" s="96">
        <v>9</v>
      </c>
      <c r="B13" s="97">
        <v>231</v>
      </c>
      <c r="C13" s="98" t="s">
        <v>7</v>
      </c>
      <c r="D13" s="99" t="s">
        <v>24</v>
      </c>
      <c r="E13" s="100">
        <v>1986</v>
      </c>
      <c r="F13" s="99" t="s">
        <v>39</v>
      </c>
      <c r="G13" s="100">
        <v>1983</v>
      </c>
      <c r="H13" s="101">
        <v>0.4305555555555556</v>
      </c>
      <c r="I13" s="97">
        <v>18</v>
      </c>
      <c r="J13" s="97"/>
      <c r="K13" s="97"/>
      <c r="L13" s="97"/>
      <c r="M13" s="97"/>
      <c r="N13" s="103"/>
      <c r="O13" s="97"/>
      <c r="P13" s="97"/>
      <c r="Q13" s="103"/>
      <c r="R13" s="97"/>
      <c r="S13" s="97"/>
      <c r="T13" s="103"/>
      <c r="U13" s="97"/>
      <c r="V13" s="97"/>
      <c r="W13" s="103"/>
      <c r="X13" s="195"/>
      <c r="Y13" s="104" t="s">
        <v>580</v>
      </c>
      <c r="Z13" s="105">
        <f t="shared" si="0"/>
        <v>0.45711805555555557</v>
      </c>
      <c r="AA13" s="106">
        <v>14</v>
      </c>
      <c r="AB13" s="107">
        <v>10</v>
      </c>
      <c r="AC13" s="105"/>
      <c r="AD13" s="108"/>
      <c r="AE13" s="97">
        <v>2</v>
      </c>
      <c r="AF13" s="97">
        <v>2</v>
      </c>
      <c r="AG13" s="97">
        <v>2</v>
      </c>
      <c r="AH13" s="97">
        <v>2</v>
      </c>
      <c r="AI13" s="97">
        <v>2</v>
      </c>
      <c r="AJ13" s="97">
        <v>3</v>
      </c>
      <c r="AK13" s="97">
        <v>3</v>
      </c>
      <c r="AL13" s="97">
        <v>3</v>
      </c>
      <c r="AM13" s="97">
        <v>3</v>
      </c>
      <c r="AN13" s="97">
        <v>3</v>
      </c>
      <c r="AO13" s="97">
        <v>4</v>
      </c>
      <c r="AP13" s="109"/>
      <c r="AQ13" s="97">
        <v>4</v>
      </c>
      <c r="AR13" s="109"/>
      <c r="AS13" s="109"/>
      <c r="AT13" s="108"/>
      <c r="AU13" s="105">
        <v>0.686111111111111</v>
      </c>
      <c r="AV13" s="110">
        <f t="shared" si="1"/>
        <v>33</v>
      </c>
      <c r="AW13" s="110">
        <f t="shared" si="2"/>
        <v>43</v>
      </c>
      <c r="AX13" s="106">
        <v>8</v>
      </c>
      <c r="AY13" s="105"/>
      <c r="AZ13" s="108"/>
      <c r="BA13" s="111" t="s">
        <v>340</v>
      </c>
      <c r="BB13" s="111" t="s">
        <v>340</v>
      </c>
      <c r="BC13" s="111" t="s">
        <v>340</v>
      </c>
      <c r="BD13" s="113"/>
      <c r="BE13" s="113"/>
      <c r="BF13" s="113"/>
      <c r="BG13" s="113"/>
      <c r="BH13" s="108"/>
      <c r="BI13" s="105">
        <v>0.8243055555555556</v>
      </c>
      <c r="BJ13" s="110">
        <f t="shared" si="3"/>
        <v>0</v>
      </c>
      <c r="BK13" s="110">
        <f t="shared" si="4"/>
        <v>43</v>
      </c>
      <c r="BL13" s="106">
        <v>10</v>
      </c>
      <c r="BM13" s="105">
        <v>0.8333333333333334</v>
      </c>
      <c r="BN13" s="108">
        <f t="shared" si="5"/>
        <v>0.009027777777777746</v>
      </c>
      <c r="BO13" s="111" t="s">
        <v>340</v>
      </c>
      <c r="BP13" s="111" t="s">
        <v>340</v>
      </c>
      <c r="BQ13" s="121"/>
      <c r="BR13" s="109"/>
      <c r="BS13" s="109"/>
      <c r="BT13" s="109"/>
      <c r="BU13" s="109"/>
      <c r="BV13" s="121"/>
      <c r="BW13" s="109"/>
      <c r="BX13" s="109"/>
      <c r="BY13" s="109"/>
      <c r="BZ13" s="109"/>
      <c r="CA13" s="108">
        <f>CS13-BM13</f>
        <v>0.08124999999999993</v>
      </c>
      <c r="CB13" s="105" t="s">
        <v>343</v>
      </c>
      <c r="CC13" s="110">
        <f aca="true" t="shared" si="14" ref="CC13:CC38">SUM(BR13:BU13)+SUM(BW13:BZ13)</f>
        <v>0</v>
      </c>
      <c r="CD13" s="110">
        <f t="shared" si="7"/>
        <v>43</v>
      </c>
      <c r="CE13" s="114"/>
      <c r="CF13" s="109"/>
      <c r="CG13" s="109"/>
      <c r="CH13" s="109"/>
      <c r="CI13" s="109"/>
      <c r="CJ13" s="109"/>
      <c r="CK13" s="109"/>
      <c r="CL13" s="109"/>
      <c r="CM13" s="109"/>
      <c r="CN13" s="118"/>
      <c r="CO13" s="119">
        <f t="shared" si="8"/>
        <v>0</v>
      </c>
      <c r="CP13" s="115"/>
      <c r="CQ13" s="97">
        <v>5</v>
      </c>
      <c r="CR13" s="116">
        <f t="shared" si="9"/>
        <v>43</v>
      </c>
      <c r="CS13" s="105">
        <v>0.9145833333333333</v>
      </c>
      <c r="CT13" s="106">
        <f t="shared" si="10"/>
        <v>9</v>
      </c>
      <c r="CU13" s="117">
        <f t="shared" si="11"/>
        <v>5043</v>
      </c>
      <c r="CV13" s="34" t="s">
        <v>349</v>
      </c>
      <c r="CW13" s="35"/>
    </row>
    <row r="14" spans="1:101" s="18" customFormat="1" ht="15.75" customHeight="1" thickBot="1">
      <c r="A14" s="96">
        <v>10</v>
      </c>
      <c r="B14" s="97">
        <v>220</v>
      </c>
      <c r="C14" s="98" t="s">
        <v>132</v>
      </c>
      <c r="D14" s="99" t="s">
        <v>181</v>
      </c>
      <c r="E14" s="100">
        <v>1980</v>
      </c>
      <c r="F14" s="99" t="s">
        <v>80</v>
      </c>
      <c r="G14" s="100">
        <v>1964</v>
      </c>
      <c r="H14" s="101">
        <v>0.4305555555555556</v>
      </c>
      <c r="I14" s="97">
        <v>20</v>
      </c>
      <c r="J14" s="97"/>
      <c r="K14" s="97"/>
      <c r="L14" s="97"/>
      <c r="M14" s="97"/>
      <c r="N14" s="103"/>
      <c r="O14" s="97"/>
      <c r="P14" s="97"/>
      <c r="Q14" s="103"/>
      <c r="R14" s="97"/>
      <c r="S14" s="97"/>
      <c r="T14" s="103"/>
      <c r="U14" s="97"/>
      <c r="V14" s="97"/>
      <c r="W14" s="103"/>
      <c r="X14" s="195"/>
      <c r="Y14" s="104" t="s">
        <v>571</v>
      </c>
      <c r="Z14" s="105">
        <f t="shared" si="0"/>
        <v>0.45884259259259264</v>
      </c>
      <c r="AA14" s="106">
        <v>17</v>
      </c>
      <c r="AB14" s="107">
        <v>7</v>
      </c>
      <c r="AC14" s="105"/>
      <c r="AD14" s="108"/>
      <c r="AE14" s="97">
        <v>2</v>
      </c>
      <c r="AF14" s="97">
        <v>2</v>
      </c>
      <c r="AG14" s="109"/>
      <c r="AH14" s="109"/>
      <c r="AI14" s="97">
        <v>2</v>
      </c>
      <c r="AJ14" s="109"/>
      <c r="AK14" s="109"/>
      <c r="AL14" s="97">
        <v>3</v>
      </c>
      <c r="AM14" s="97">
        <v>3</v>
      </c>
      <c r="AN14" s="97">
        <v>3</v>
      </c>
      <c r="AO14" s="97">
        <v>4</v>
      </c>
      <c r="AP14" s="109"/>
      <c r="AQ14" s="97">
        <v>4</v>
      </c>
      <c r="AR14" s="109"/>
      <c r="AS14" s="97">
        <v>4</v>
      </c>
      <c r="AT14" s="108"/>
      <c r="AU14" s="105">
        <v>0.6458333333333334</v>
      </c>
      <c r="AV14" s="110">
        <f t="shared" si="1"/>
        <v>27</v>
      </c>
      <c r="AW14" s="110">
        <f t="shared" si="2"/>
        <v>34</v>
      </c>
      <c r="AX14" s="106">
        <v>17</v>
      </c>
      <c r="AY14" s="105">
        <v>0.6604166666666667</v>
      </c>
      <c r="AZ14" s="108">
        <f>AY14-AU14</f>
        <v>0.014583333333333282</v>
      </c>
      <c r="BA14" s="111" t="s">
        <v>340</v>
      </c>
      <c r="BB14" s="111" t="s">
        <v>340</v>
      </c>
      <c r="BC14" s="111" t="s">
        <v>340</v>
      </c>
      <c r="BD14" s="112">
        <v>2</v>
      </c>
      <c r="BE14" s="113"/>
      <c r="BF14" s="113"/>
      <c r="BG14" s="113"/>
      <c r="BH14" s="108">
        <f>BI14-AY14</f>
        <v>0.11736111111111114</v>
      </c>
      <c r="BI14" s="105">
        <v>0.7777777777777778</v>
      </c>
      <c r="BJ14" s="110">
        <f t="shared" si="3"/>
        <v>2</v>
      </c>
      <c r="BK14" s="110">
        <f t="shared" si="4"/>
        <v>36</v>
      </c>
      <c r="BL14" s="106">
        <v>16</v>
      </c>
      <c r="BM14" s="105">
        <v>0.7847222222222222</v>
      </c>
      <c r="BN14" s="108">
        <f t="shared" si="5"/>
        <v>0.00694444444444442</v>
      </c>
      <c r="BO14" s="111" t="s">
        <v>340</v>
      </c>
      <c r="BP14" s="111" t="s">
        <v>340</v>
      </c>
      <c r="BQ14" s="121"/>
      <c r="BR14" s="97">
        <v>4</v>
      </c>
      <c r="BS14" s="109"/>
      <c r="BT14" s="109"/>
      <c r="BU14" s="109"/>
      <c r="BV14" s="121"/>
      <c r="BW14" s="109"/>
      <c r="BX14" s="109"/>
      <c r="BY14" s="109"/>
      <c r="BZ14" s="109"/>
      <c r="CA14" s="108">
        <f>CB14-BM14</f>
        <v>0.10902777777777783</v>
      </c>
      <c r="CB14" s="105">
        <v>0.89375</v>
      </c>
      <c r="CC14" s="110">
        <f t="shared" si="14"/>
        <v>4</v>
      </c>
      <c r="CD14" s="110">
        <f t="shared" si="7"/>
        <v>40</v>
      </c>
      <c r="CE14" s="105"/>
      <c r="CF14" s="109"/>
      <c r="CG14" s="97">
        <v>2</v>
      </c>
      <c r="CH14" s="109"/>
      <c r="CI14" s="109"/>
      <c r="CJ14" s="109"/>
      <c r="CK14" s="109"/>
      <c r="CL14" s="109"/>
      <c r="CM14" s="109"/>
      <c r="CN14" s="108"/>
      <c r="CO14" s="110">
        <f t="shared" si="8"/>
        <v>2</v>
      </c>
      <c r="CP14" s="115"/>
      <c r="CQ14" s="97">
        <v>5</v>
      </c>
      <c r="CR14" s="116">
        <f t="shared" si="9"/>
        <v>42</v>
      </c>
      <c r="CS14" s="105">
        <v>0.9083333333333333</v>
      </c>
      <c r="CT14" s="106">
        <f t="shared" si="10"/>
        <v>10</v>
      </c>
      <c r="CU14" s="117">
        <f t="shared" si="11"/>
        <v>5042</v>
      </c>
      <c r="CV14" s="34" t="s">
        <v>349</v>
      </c>
      <c r="CW14" s="35"/>
    </row>
    <row r="15" spans="1:101" s="18" customFormat="1" ht="15.75" customHeight="1" thickBot="1">
      <c r="A15" s="96">
        <v>11</v>
      </c>
      <c r="B15" s="97">
        <v>211</v>
      </c>
      <c r="C15" s="120" t="s">
        <v>182</v>
      </c>
      <c r="D15" s="99" t="s">
        <v>36</v>
      </c>
      <c r="E15" s="100">
        <v>1978</v>
      </c>
      <c r="F15" s="99" t="s">
        <v>11</v>
      </c>
      <c r="G15" s="100">
        <v>1989</v>
      </c>
      <c r="H15" s="101">
        <v>0.4305555555555556</v>
      </c>
      <c r="I15" s="97">
        <v>16</v>
      </c>
      <c r="J15" s="97"/>
      <c r="K15" s="97"/>
      <c r="L15" s="97"/>
      <c r="M15" s="97"/>
      <c r="N15" s="103"/>
      <c r="O15" s="97"/>
      <c r="P15" s="97"/>
      <c r="Q15" s="103"/>
      <c r="R15" s="97"/>
      <c r="S15" s="97"/>
      <c r="T15" s="103"/>
      <c r="U15" s="97"/>
      <c r="V15" s="97"/>
      <c r="W15" s="103"/>
      <c r="X15" s="195"/>
      <c r="Y15" s="104" t="s">
        <v>582</v>
      </c>
      <c r="Z15" s="105">
        <f t="shared" si="0"/>
        <v>0.45659722222222227</v>
      </c>
      <c r="AA15" s="106">
        <v>12</v>
      </c>
      <c r="AB15" s="107">
        <v>12</v>
      </c>
      <c r="AC15" s="105"/>
      <c r="AD15" s="108"/>
      <c r="AE15" s="109"/>
      <c r="AF15" s="97">
        <v>2</v>
      </c>
      <c r="AG15" s="109"/>
      <c r="AH15" s="109"/>
      <c r="AI15" s="97">
        <v>2</v>
      </c>
      <c r="AJ15" s="109"/>
      <c r="AK15" s="109"/>
      <c r="AL15" s="97">
        <v>3</v>
      </c>
      <c r="AM15" s="109"/>
      <c r="AN15" s="97">
        <v>3</v>
      </c>
      <c r="AO15" s="97">
        <v>4</v>
      </c>
      <c r="AP15" s="109"/>
      <c r="AQ15" s="109"/>
      <c r="AR15" s="97">
        <v>4</v>
      </c>
      <c r="AS15" s="109"/>
      <c r="AT15" s="108"/>
      <c r="AU15" s="105">
        <v>0.64375</v>
      </c>
      <c r="AV15" s="110">
        <f t="shared" si="1"/>
        <v>18</v>
      </c>
      <c r="AW15" s="110">
        <f t="shared" si="2"/>
        <v>30</v>
      </c>
      <c r="AX15" s="106">
        <v>20</v>
      </c>
      <c r="AY15" s="105"/>
      <c r="AZ15" s="108"/>
      <c r="BA15" s="111" t="s">
        <v>340</v>
      </c>
      <c r="BB15" s="111" t="s">
        <v>340</v>
      </c>
      <c r="BC15" s="111" t="s">
        <v>340</v>
      </c>
      <c r="BD15" s="112">
        <v>2</v>
      </c>
      <c r="BE15" s="112">
        <v>4</v>
      </c>
      <c r="BF15" s="113"/>
      <c r="BG15" s="113"/>
      <c r="BH15" s="108"/>
      <c r="BI15" s="105">
        <v>0.7791666666666667</v>
      </c>
      <c r="BJ15" s="110">
        <f t="shared" si="3"/>
        <v>6</v>
      </c>
      <c r="BK15" s="110">
        <f t="shared" si="4"/>
        <v>36</v>
      </c>
      <c r="BL15" s="106">
        <v>17</v>
      </c>
      <c r="BM15" s="105">
        <v>0.7930555555555556</v>
      </c>
      <c r="BN15" s="108">
        <f t="shared" si="5"/>
        <v>0.01388888888888895</v>
      </c>
      <c r="BO15" s="111" t="s">
        <v>340</v>
      </c>
      <c r="BP15" s="111" t="s">
        <v>340</v>
      </c>
      <c r="BQ15" s="121"/>
      <c r="BR15" s="97">
        <v>4</v>
      </c>
      <c r="BS15" s="109"/>
      <c r="BT15" s="109"/>
      <c r="BU15" s="109"/>
      <c r="BV15" s="121"/>
      <c r="BW15" s="109"/>
      <c r="BX15" s="109"/>
      <c r="BY15" s="109"/>
      <c r="BZ15" s="109"/>
      <c r="CA15" s="108">
        <f>CB15-BM15</f>
        <v>0.10069444444444442</v>
      </c>
      <c r="CB15" s="105">
        <v>0.89375</v>
      </c>
      <c r="CC15" s="110">
        <f t="shared" si="14"/>
        <v>4</v>
      </c>
      <c r="CD15" s="110">
        <f t="shared" si="7"/>
        <v>40</v>
      </c>
      <c r="CE15" s="114"/>
      <c r="CF15" s="109"/>
      <c r="CG15" s="109"/>
      <c r="CH15" s="109"/>
      <c r="CI15" s="109"/>
      <c r="CJ15" s="109"/>
      <c r="CK15" s="109"/>
      <c r="CL15" s="109"/>
      <c r="CM15" s="109"/>
      <c r="CN15" s="118"/>
      <c r="CO15" s="119">
        <f t="shared" si="8"/>
        <v>0</v>
      </c>
      <c r="CP15" s="115"/>
      <c r="CQ15" s="97">
        <v>5</v>
      </c>
      <c r="CR15" s="116">
        <f t="shared" si="9"/>
        <v>40</v>
      </c>
      <c r="CS15" s="105">
        <v>0.8986111111111111</v>
      </c>
      <c r="CT15" s="106">
        <f t="shared" si="10"/>
        <v>11</v>
      </c>
      <c r="CU15" s="117">
        <f t="shared" si="11"/>
        <v>5040</v>
      </c>
      <c r="CV15" s="34" t="s">
        <v>349</v>
      </c>
      <c r="CW15" s="35"/>
    </row>
    <row r="16" spans="1:101" s="18" customFormat="1" ht="15.75" customHeight="1" thickBot="1">
      <c r="A16" s="96">
        <v>12</v>
      </c>
      <c r="B16" s="97">
        <v>230</v>
      </c>
      <c r="C16" s="120" t="s">
        <v>341</v>
      </c>
      <c r="D16" s="99" t="s">
        <v>194</v>
      </c>
      <c r="E16" s="100">
        <v>1977</v>
      </c>
      <c r="F16" s="99" t="s">
        <v>35</v>
      </c>
      <c r="G16" s="100">
        <v>1983</v>
      </c>
      <c r="H16" s="101">
        <v>0.4305555555555556</v>
      </c>
      <c r="I16" s="97">
        <v>24</v>
      </c>
      <c r="J16" s="97"/>
      <c r="K16" s="97"/>
      <c r="L16" s="97"/>
      <c r="M16" s="97"/>
      <c r="N16" s="103"/>
      <c r="O16" s="97"/>
      <c r="P16" s="97"/>
      <c r="Q16" s="103"/>
      <c r="R16" s="97"/>
      <c r="S16" s="97"/>
      <c r="T16" s="103"/>
      <c r="U16" s="97"/>
      <c r="V16" s="97"/>
      <c r="W16" s="103"/>
      <c r="X16" s="195"/>
      <c r="Y16" s="104"/>
      <c r="Z16" s="105">
        <f t="shared" si="0"/>
        <v>0.4305555555555556</v>
      </c>
      <c r="AA16" s="106">
        <v>22</v>
      </c>
      <c r="AB16" s="107">
        <v>2</v>
      </c>
      <c r="AC16" s="105"/>
      <c r="AD16" s="108"/>
      <c r="AE16" s="109"/>
      <c r="AF16" s="109"/>
      <c r="AG16" s="109"/>
      <c r="AH16" s="109"/>
      <c r="AI16" s="109"/>
      <c r="AJ16" s="109"/>
      <c r="AK16" s="109"/>
      <c r="AL16" s="109"/>
      <c r="AM16" s="109"/>
      <c r="AN16" s="97">
        <v>3</v>
      </c>
      <c r="AO16" s="97">
        <v>4</v>
      </c>
      <c r="AP16" s="109"/>
      <c r="AQ16" s="109"/>
      <c r="AR16" s="109"/>
      <c r="AS16" s="97">
        <v>4</v>
      </c>
      <c r="AT16" s="108"/>
      <c r="AU16" s="105">
        <v>0.5923611111111111</v>
      </c>
      <c r="AV16" s="110">
        <f t="shared" si="1"/>
        <v>11</v>
      </c>
      <c r="AW16" s="110">
        <f t="shared" si="2"/>
        <v>13</v>
      </c>
      <c r="AX16" s="106">
        <v>31</v>
      </c>
      <c r="AY16" s="105"/>
      <c r="AZ16" s="108"/>
      <c r="BA16" s="111" t="s">
        <v>340</v>
      </c>
      <c r="BB16" s="111" t="s">
        <v>340</v>
      </c>
      <c r="BC16" s="111" t="s">
        <v>340</v>
      </c>
      <c r="BD16" s="112">
        <v>2</v>
      </c>
      <c r="BE16" s="112">
        <v>4</v>
      </c>
      <c r="BF16" s="113"/>
      <c r="BG16" s="113"/>
      <c r="BH16" s="108"/>
      <c r="BI16" s="105">
        <v>0.7534722222222222</v>
      </c>
      <c r="BJ16" s="110">
        <f t="shared" si="3"/>
        <v>6</v>
      </c>
      <c r="BK16" s="110">
        <f t="shared" si="4"/>
        <v>19</v>
      </c>
      <c r="BL16" s="106">
        <v>26</v>
      </c>
      <c r="BM16" s="105">
        <v>0.7652777777777778</v>
      </c>
      <c r="BN16" s="108">
        <f t="shared" si="5"/>
        <v>0.011805555555555625</v>
      </c>
      <c r="BO16" s="111" t="s">
        <v>340</v>
      </c>
      <c r="BP16" s="111" t="s">
        <v>340</v>
      </c>
      <c r="BQ16" s="121"/>
      <c r="BR16" s="109"/>
      <c r="BS16" s="109"/>
      <c r="BT16" s="109"/>
      <c r="BU16" s="109"/>
      <c r="BV16" s="121"/>
      <c r="BW16" s="109"/>
      <c r="BX16" s="109"/>
      <c r="BY16" s="109"/>
      <c r="BZ16" s="109"/>
      <c r="CA16" s="108">
        <f>CB16-BM16</f>
        <v>0.11874999999999991</v>
      </c>
      <c r="CB16" s="105">
        <v>0.8840277777777777</v>
      </c>
      <c r="CC16" s="110">
        <f t="shared" si="14"/>
        <v>0</v>
      </c>
      <c r="CD16" s="110">
        <f t="shared" si="7"/>
        <v>19</v>
      </c>
      <c r="CE16" s="114"/>
      <c r="CF16" s="109"/>
      <c r="CG16" s="109"/>
      <c r="CH16" s="109"/>
      <c r="CI16" s="109"/>
      <c r="CJ16" s="109"/>
      <c r="CK16" s="109"/>
      <c r="CL16" s="109"/>
      <c r="CM16" s="109"/>
      <c r="CN16" s="118"/>
      <c r="CO16" s="119">
        <f t="shared" si="8"/>
        <v>0</v>
      </c>
      <c r="CP16" s="115"/>
      <c r="CQ16" s="97">
        <v>5</v>
      </c>
      <c r="CR16" s="116">
        <f t="shared" si="9"/>
        <v>19</v>
      </c>
      <c r="CS16" s="105">
        <v>0.8861111111111111</v>
      </c>
      <c r="CT16" s="106">
        <f t="shared" si="10"/>
        <v>12</v>
      </c>
      <c r="CU16" s="117">
        <f t="shared" si="11"/>
        <v>5019</v>
      </c>
      <c r="CV16" s="34" t="s">
        <v>349</v>
      </c>
      <c r="CW16" s="35"/>
    </row>
    <row r="17" spans="1:101" s="18" customFormat="1" ht="15.75" customHeight="1" thickBot="1">
      <c r="A17" s="96">
        <v>13</v>
      </c>
      <c r="B17" s="97">
        <v>226</v>
      </c>
      <c r="C17" s="98" t="s">
        <v>65</v>
      </c>
      <c r="D17" s="99" t="s">
        <v>123</v>
      </c>
      <c r="E17" s="100">
        <v>1984</v>
      </c>
      <c r="F17" s="99" t="s">
        <v>99</v>
      </c>
      <c r="G17" s="100">
        <v>1982</v>
      </c>
      <c r="H17" s="101">
        <v>0.4305555555555556</v>
      </c>
      <c r="I17" s="97">
        <v>3</v>
      </c>
      <c r="J17" s="102">
        <v>0.0035763888888888894</v>
      </c>
      <c r="K17" s="102">
        <v>0.0035763888888888894</v>
      </c>
      <c r="L17" s="97">
        <v>1</v>
      </c>
      <c r="M17" s="102">
        <v>0.00636574074074074</v>
      </c>
      <c r="N17" s="103">
        <f>M17-K17</f>
        <v>0.002789351851851851</v>
      </c>
      <c r="O17" s="97">
        <v>1</v>
      </c>
      <c r="P17" s="102">
        <v>0.010069444444444445</v>
      </c>
      <c r="Q17" s="103">
        <f>P17-M17</f>
        <v>0.0037037037037037047</v>
      </c>
      <c r="R17" s="97">
        <v>1</v>
      </c>
      <c r="S17" s="102">
        <v>0.0140625</v>
      </c>
      <c r="T17" s="103">
        <f>S17-P17</f>
        <v>0.003993055555555555</v>
      </c>
      <c r="U17" s="97">
        <v>1</v>
      </c>
      <c r="V17" s="102">
        <v>0.017361111111111112</v>
      </c>
      <c r="W17" s="103">
        <f>V17-S17</f>
        <v>0.0032986111111111115</v>
      </c>
      <c r="X17" s="195">
        <f t="shared" si="12"/>
        <v>0.004664351851851847</v>
      </c>
      <c r="Y17" s="104" t="s">
        <v>574</v>
      </c>
      <c r="Z17" s="105">
        <f t="shared" si="0"/>
        <v>0.45258101851851856</v>
      </c>
      <c r="AA17" s="106">
        <v>2</v>
      </c>
      <c r="AB17" s="107">
        <v>25</v>
      </c>
      <c r="AC17" s="105"/>
      <c r="AD17" s="108"/>
      <c r="AE17" s="97">
        <v>2</v>
      </c>
      <c r="AF17" s="97">
        <v>2</v>
      </c>
      <c r="AG17" s="97">
        <v>2</v>
      </c>
      <c r="AH17" s="97">
        <v>2</v>
      </c>
      <c r="AI17" s="97">
        <v>2</v>
      </c>
      <c r="AJ17" s="97">
        <v>3</v>
      </c>
      <c r="AK17" s="97">
        <v>3</v>
      </c>
      <c r="AL17" s="97">
        <v>3</v>
      </c>
      <c r="AM17" s="97">
        <v>3</v>
      </c>
      <c r="AN17" s="97">
        <v>3</v>
      </c>
      <c r="AO17" s="97">
        <v>4</v>
      </c>
      <c r="AP17" s="109"/>
      <c r="AQ17" s="97">
        <v>4</v>
      </c>
      <c r="AR17" s="97">
        <v>4</v>
      </c>
      <c r="AS17" s="97">
        <v>4</v>
      </c>
      <c r="AT17" s="108"/>
      <c r="AU17" s="105">
        <v>0.6840277777777778</v>
      </c>
      <c r="AV17" s="110">
        <f t="shared" si="1"/>
        <v>41</v>
      </c>
      <c r="AW17" s="110">
        <f t="shared" si="2"/>
        <v>66</v>
      </c>
      <c r="AX17" s="106">
        <v>1</v>
      </c>
      <c r="AY17" s="105"/>
      <c r="AZ17" s="108"/>
      <c r="BA17" s="111" t="s">
        <v>340</v>
      </c>
      <c r="BB17" s="111" t="s">
        <v>340</v>
      </c>
      <c r="BC17" s="111" t="s">
        <v>340</v>
      </c>
      <c r="BD17" s="112">
        <v>2</v>
      </c>
      <c r="BE17" s="112">
        <v>4</v>
      </c>
      <c r="BF17" s="113"/>
      <c r="BG17" s="113"/>
      <c r="BH17" s="108"/>
      <c r="BI17" s="105">
        <v>0.8680555555555555</v>
      </c>
      <c r="BJ17" s="110">
        <f t="shared" si="3"/>
        <v>6</v>
      </c>
      <c r="BK17" s="110">
        <f t="shared" si="4"/>
        <v>72</v>
      </c>
      <c r="BL17" s="106">
        <v>1</v>
      </c>
      <c r="BM17" s="105">
        <v>0.9125</v>
      </c>
      <c r="BN17" s="108">
        <f t="shared" si="5"/>
        <v>0.04444444444444451</v>
      </c>
      <c r="BO17" s="121"/>
      <c r="BP17" s="121"/>
      <c r="BQ17" s="121"/>
      <c r="BR17" s="109"/>
      <c r="BS17" s="109"/>
      <c r="BT17" s="109"/>
      <c r="BU17" s="109"/>
      <c r="BV17" s="121"/>
      <c r="BW17" s="109"/>
      <c r="BX17" s="109"/>
      <c r="BY17" s="109"/>
      <c r="BZ17" s="109"/>
      <c r="CA17" s="118"/>
      <c r="CB17" s="114"/>
      <c r="CC17" s="119">
        <f t="shared" si="14"/>
        <v>0</v>
      </c>
      <c r="CD17" s="119">
        <f t="shared" si="7"/>
        <v>72</v>
      </c>
      <c r="CE17" s="114"/>
      <c r="CF17" s="109"/>
      <c r="CG17" s="109"/>
      <c r="CH17" s="109"/>
      <c r="CI17" s="109"/>
      <c r="CJ17" s="109"/>
      <c r="CK17" s="109"/>
      <c r="CL17" s="109"/>
      <c r="CM17" s="109"/>
      <c r="CN17" s="118"/>
      <c r="CO17" s="119">
        <f t="shared" si="8"/>
        <v>0</v>
      </c>
      <c r="CP17" s="115"/>
      <c r="CQ17" s="97">
        <v>3</v>
      </c>
      <c r="CR17" s="116">
        <f t="shared" si="9"/>
        <v>72</v>
      </c>
      <c r="CS17" s="114">
        <v>0.9805555555555556</v>
      </c>
      <c r="CT17" s="106">
        <f t="shared" si="10"/>
        <v>13</v>
      </c>
      <c r="CU17" s="117">
        <f t="shared" si="11"/>
        <v>3072</v>
      </c>
      <c r="CV17" s="34" t="s">
        <v>349</v>
      </c>
      <c r="CW17" s="35"/>
    </row>
    <row r="18" spans="1:101" s="18" customFormat="1" ht="15.75" customHeight="1" thickBot="1">
      <c r="A18" s="96">
        <v>14</v>
      </c>
      <c r="B18" s="97">
        <v>222</v>
      </c>
      <c r="C18" s="122" t="s">
        <v>79</v>
      </c>
      <c r="D18" s="123" t="s">
        <v>179</v>
      </c>
      <c r="E18" s="124">
        <v>1985</v>
      </c>
      <c r="F18" s="123" t="s">
        <v>167</v>
      </c>
      <c r="G18" s="124">
        <v>1983</v>
      </c>
      <c r="H18" s="101">
        <v>0.4305555555555556</v>
      </c>
      <c r="I18" s="97">
        <v>11</v>
      </c>
      <c r="J18" s="97"/>
      <c r="K18" s="97"/>
      <c r="L18" s="97">
        <v>9</v>
      </c>
      <c r="M18" s="97"/>
      <c r="N18" s="103"/>
      <c r="O18" s="97">
        <v>9</v>
      </c>
      <c r="P18" s="97"/>
      <c r="Q18" s="103"/>
      <c r="R18" s="97">
        <v>9</v>
      </c>
      <c r="S18" s="97"/>
      <c r="T18" s="103"/>
      <c r="U18" s="97">
        <v>8</v>
      </c>
      <c r="V18" s="102">
        <v>0.020428240740740743</v>
      </c>
      <c r="W18" s="103"/>
      <c r="X18" s="195">
        <f t="shared" si="12"/>
        <v>0.004224537037037034</v>
      </c>
      <c r="Y18" s="104" t="s">
        <v>568</v>
      </c>
      <c r="Z18" s="105">
        <f t="shared" si="0"/>
        <v>0.4552083333333334</v>
      </c>
      <c r="AA18" s="106">
        <v>8</v>
      </c>
      <c r="AB18" s="107">
        <v>16</v>
      </c>
      <c r="AC18" s="105"/>
      <c r="AD18" s="108"/>
      <c r="AE18" s="97">
        <v>2</v>
      </c>
      <c r="AF18" s="97">
        <v>2</v>
      </c>
      <c r="AG18" s="97">
        <v>2</v>
      </c>
      <c r="AH18" s="97">
        <v>2</v>
      </c>
      <c r="AI18" s="97">
        <v>2</v>
      </c>
      <c r="AJ18" s="97">
        <v>3</v>
      </c>
      <c r="AK18" s="109"/>
      <c r="AL18" s="97">
        <v>3</v>
      </c>
      <c r="AM18" s="97">
        <v>3</v>
      </c>
      <c r="AN18" s="97">
        <v>3</v>
      </c>
      <c r="AO18" s="97">
        <v>4</v>
      </c>
      <c r="AP18" s="97">
        <v>4</v>
      </c>
      <c r="AQ18" s="97">
        <v>4</v>
      </c>
      <c r="AR18" s="97">
        <v>4</v>
      </c>
      <c r="AS18" s="97">
        <v>4</v>
      </c>
      <c r="AT18" s="108"/>
      <c r="AU18" s="105">
        <v>0.6666666666666666</v>
      </c>
      <c r="AV18" s="110">
        <f t="shared" si="1"/>
        <v>42</v>
      </c>
      <c r="AW18" s="110">
        <f t="shared" si="2"/>
        <v>58</v>
      </c>
      <c r="AX18" s="106">
        <v>2</v>
      </c>
      <c r="AY18" s="105"/>
      <c r="AZ18" s="108"/>
      <c r="BA18" s="111" t="s">
        <v>340</v>
      </c>
      <c r="BB18" s="111" t="s">
        <v>340</v>
      </c>
      <c r="BC18" s="111" t="s">
        <v>340</v>
      </c>
      <c r="BD18" s="113"/>
      <c r="BE18" s="113"/>
      <c r="BF18" s="112">
        <v>4</v>
      </c>
      <c r="BG18" s="112">
        <v>7</v>
      </c>
      <c r="BH18" s="108"/>
      <c r="BI18" s="105">
        <v>0.8611111111111112</v>
      </c>
      <c r="BJ18" s="110">
        <f t="shared" si="3"/>
        <v>11</v>
      </c>
      <c r="BK18" s="110">
        <f t="shared" si="4"/>
        <v>69</v>
      </c>
      <c r="BL18" s="106">
        <v>2</v>
      </c>
      <c r="BM18" s="105">
        <v>0.8652777777777777</v>
      </c>
      <c r="BN18" s="108">
        <f t="shared" si="5"/>
        <v>0.004166666666666541</v>
      </c>
      <c r="BO18" s="121"/>
      <c r="BP18" s="121"/>
      <c r="BQ18" s="121"/>
      <c r="BR18" s="109"/>
      <c r="BS18" s="109"/>
      <c r="BT18" s="109"/>
      <c r="BU18" s="109"/>
      <c r="BV18" s="121"/>
      <c r="BW18" s="109"/>
      <c r="BX18" s="109"/>
      <c r="BY18" s="109"/>
      <c r="BZ18" s="109"/>
      <c r="CA18" s="118"/>
      <c r="CB18" s="114"/>
      <c r="CC18" s="119">
        <f t="shared" si="14"/>
        <v>0</v>
      </c>
      <c r="CD18" s="119">
        <f t="shared" si="7"/>
        <v>69</v>
      </c>
      <c r="CE18" s="114"/>
      <c r="CF18" s="109"/>
      <c r="CG18" s="109"/>
      <c r="CH18" s="109"/>
      <c r="CI18" s="109"/>
      <c r="CJ18" s="109"/>
      <c r="CK18" s="109"/>
      <c r="CL18" s="109"/>
      <c r="CM18" s="109"/>
      <c r="CN18" s="118"/>
      <c r="CO18" s="119">
        <f t="shared" si="8"/>
        <v>0</v>
      </c>
      <c r="CP18" s="115"/>
      <c r="CQ18" s="97">
        <v>3</v>
      </c>
      <c r="CR18" s="116">
        <f t="shared" si="9"/>
        <v>69</v>
      </c>
      <c r="CS18" s="114">
        <v>0.9618055555555555</v>
      </c>
      <c r="CT18" s="106">
        <f t="shared" si="10"/>
        <v>14</v>
      </c>
      <c r="CU18" s="117">
        <f t="shared" si="11"/>
        <v>3069</v>
      </c>
      <c r="CV18" s="34" t="s">
        <v>349</v>
      </c>
      <c r="CW18" s="35"/>
    </row>
    <row r="19" spans="1:101" s="18" customFormat="1" ht="15.75" customHeight="1" thickBot="1">
      <c r="A19" s="96">
        <v>15</v>
      </c>
      <c r="B19" s="97">
        <v>223</v>
      </c>
      <c r="C19" s="98" t="s">
        <v>172</v>
      </c>
      <c r="D19" s="99" t="s">
        <v>159</v>
      </c>
      <c r="E19" s="100">
        <v>1969</v>
      </c>
      <c r="F19" s="99" t="s">
        <v>148</v>
      </c>
      <c r="G19" s="100">
        <v>1992</v>
      </c>
      <c r="H19" s="101">
        <v>0.4305555555555556</v>
      </c>
      <c r="I19" s="97">
        <v>12</v>
      </c>
      <c r="J19" s="97"/>
      <c r="K19" s="97"/>
      <c r="L19" s="97"/>
      <c r="M19" s="97"/>
      <c r="N19" s="103"/>
      <c r="O19" s="97"/>
      <c r="P19" s="97"/>
      <c r="Q19" s="103"/>
      <c r="R19" s="97"/>
      <c r="S19" s="97"/>
      <c r="T19" s="103"/>
      <c r="U19" s="97"/>
      <c r="V19" s="97"/>
      <c r="W19" s="103"/>
      <c r="X19" s="195"/>
      <c r="Y19" s="104" t="s">
        <v>573</v>
      </c>
      <c r="Z19" s="105">
        <f t="shared" si="0"/>
        <v>0.4571875</v>
      </c>
      <c r="AA19" s="106">
        <v>15</v>
      </c>
      <c r="AB19" s="107">
        <v>9</v>
      </c>
      <c r="AC19" s="105"/>
      <c r="AD19" s="108"/>
      <c r="AE19" s="97">
        <v>2</v>
      </c>
      <c r="AF19" s="97">
        <v>2</v>
      </c>
      <c r="AG19" s="97">
        <v>2</v>
      </c>
      <c r="AH19" s="97">
        <v>2</v>
      </c>
      <c r="AI19" s="97">
        <v>2</v>
      </c>
      <c r="AJ19" s="97">
        <v>3</v>
      </c>
      <c r="AK19" s="109"/>
      <c r="AL19" s="97">
        <v>3</v>
      </c>
      <c r="AM19" s="97">
        <v>3</v>
      </c>
      <c r="AN19" s="97">
        <v>3</v>
      </c>
      <c r="AO19" s="97">
        <v>4</v>
      </c>
      <c r="AP19" s="97">
        <v>4</v>
      </c>
      <c r="AQ19" s="97">
        <v>4</v>
      </c>
      <c r="AR19" s="97">
        <v>4</v>
      </c>
      <c r="AS19" s="97">
        <v>4</v>
      </c>
      <c r="AT19" s="108"/>
      <c r="AU19" s="105">
        <v>0.6666666666666666</v>
      </c>
      <c r="AV19" s="110">
        <f t="shared" si="1"/>
        <v>42</v>
      </c>
      <c r="AW19" s="110">
        <f t="shared" si="2"/>
        <v>51</v>
      </c>
      <c r="AX19" s="106">
        <v>5</v>
      </c>
      <c r="AY19" s="105"/>
      <c r="AZ19" s="108"/>
      <c r="BA19" s="111" t="s">
        <v>340</v>
      </c>
      <c r="BB19" s="111" t="s">
        <v>340</v>
      </c>
      <c r="BC19" s="111" t="s">
        <v>340</v>
      </c>
      <c r="BD19" s="113"/>
      <c r="BE19" s="113"/>
      <c r="BF19" s="112">
        <v>4</v>
      </c>
      <c r="BG19" s="112">
        <v>7</v>
      </c>
      <c r="BH19" s="108"/>
      <c r="BI19" s="105">
        <v>0.8611111111111112</v>
      </c>
      <c r="BJ19" s="110">
        <f t="shared" si="3"/>
        <v>11</v>
      </c>
      <c r="BK19" s="110">
        <f t="shared" si="4"/>
        <v>62</v>
      </c>
      <c r="BL19" s="106">
        <v>4</v>
      </c>
      <c r="BM19" s="105">
        <v>0.8652777777777777</v>
      </c>
      <c r="BN19" s="108">
        <f t="shared" si="5"/>
        <v>0.004166666666666541</v>
      </c>
      <c r="BO19" s="121"/>
      <c r="BP19" s="121"/>
      <c r="BQ19" s="121"/>
      <c r="BR19" s="109"/>
      <c r="BS19" s="109"/>
      <c r="BT19" s="109"/>
      <c r="BU19" s="109"/>
      <c r="BV19" s="121"/>
      <c r="BW19" s="109"/>
      <c r="BX19" s="109"/>
      <c r="BY19" s="109"/>
      <c r="BZ19" s="109"/>
      <c r="CA19" s="118"/>
      <c r="CB19" s="114"/>
      <c r="CC19" s="119">
        <f t="shared" si="14"/>
        <v>0</v>
      </c>
      <c r="CD19" s="119">
        <f t="shared" si="7"/>
        <v>62</v>
      </c>
      <c r="CE19" s="114"/>
      <c r="CF19" s="109"/>
      <c r="CG19" s="109"/>
      <c r="CH19" s="109"/>
      <c r="CI19" s="109"/>
      <c r="CJ19" s="109"/>
      <c r="CK19" s="109"/>
      <c r="CL19" s="109"/>
      <c r="CM19" s="109"/>
      <c r="CN19" s="118"/>
      <c r="CO19" s="119">
        <f t="shared" si="8"/>
        <v>0</v>
      </c>
      <c r="CP19" s="115"/>
      <c r="CQ19" s="97">
        <v>3</v>
      </c>
      <c r="CR19" s="116">
        <f t="shared" si="9"/>
        <v>62</v>
      </c>
      <c r="CS19" s="114">
        <v>0.967361111111111</v>
      </c>
      <c r="CT19" s="106">
        <f t="shared" si="10"/>
        <v>15</v>
      </c>
      <c r="CU19" s="117">
        <f t="shared" si="11"/>
        <v>3062</v>
      </c>
      <c r="CV19" s="34" t="s">
        <v>350</v>
      </c>
      <c r="CW19" s="35">
        <v>3</v>
      </c>
    </row>
    <row r="20" spans="1:101" s="18" customFormat="1" ht="15.75" customHeight="1">
      <c r="A20" s="96">
        <v>16</v>
      </c>
      <c r="B20" s="97">
        <v>215</v>
      </c>
      <c r="C20" s="98" t="s">
        <v>142</v>
      </c>
      <c r="D20" s="99" t="s">
        <v>61</v>
      </c>
      <c r="E20" s="100">
        <v>1971</v>
      </c>
      <c r="F20" s="99" t="s">
        <v>53</v>
      </c>
      <c r="G20" s="100">
        <v>1982</v>
      </c>
      <c r="H20" s="101">
        <v>0.4305555555555556</v>
      </c>
      <c r="I20" s="97">
        <v>5</v>
      </c>
      <c r="J20" s="103">
        <v>0.003923611111111111</v>
      </c>
      <c r="K20" s="103">
        <v>0.003923611111111111</v>
      </c>
      <c r="L20" s="97">
        <v>5</v>
      </c>
      <c r="M20" s="103">
        <v>0.007835648148148149</v>
      </c>
      <c r="N20" s="103">
        <f>M20-K20</f>
        <v>0.003912037037037038</v>
      </c>
      <c r="O20" s="97">
        <v>6</v>
      </c>
      <c r="P20" s="103">
        <v>0.011863425925925925</v>
      </c>
      <c r="Q20" s="103">
        <f>P20-M20</f>
        <v>0.004027777777777776</v>
      </c>
      <c r="R20" s="97">
        <v>5</v>
      </c>
      <c r="S20" s="103">
        <v>0.015833333333333335</v>
      </c>
      <c r="T20" s="103">
        <f>S20-P20</f>
        <v>0.00396990740740741</v>
      </c>
      <c r="U20" s="97">
        <v>6</v>
      </c>
      <c r="V20" s="102">
        <v>0.01990740740740741</v>
      </c>
      <c r="W20" s="103">
        <f>V20-S20</f>
        <v>0.004074074074074074</v>
      </c>
      <c r="X20" s="195">
        <f t="shared" si="12"/>
        <v>0.003993055555555552</v>
      </c>
      <c r="Y20" s="104" t="s">
        <v>567</v>
      </c>
      <c r="Z20" s="105">
        <f t="shared" si="0"/>
        <v>0.4544560185185185</v>
      </c>
      <c r="AA20" s="106">
        <v>4</v>
      </c>
      <c r="AB20" s="107">
        <v>20</v>
      </c>
      <c r="AC20" s="105"/>
      <c r="AD20" s="108"/>
      <c r="AE20" s="97">
        <v>2</v>
      </c>
      <c r="AF20" s="97">
        <v>2</v>
      </c>
      <c r="AG20" s="97">
        <v>2</v>
      </c>
      <c r="AH20" s="97">
        <v>2</v>
      </c>
      <c r="AI20" s="97">
        <v>1</v>
      </c>
      <c r="AJ20" s="109"/>
      <c r="AK20" s="109"/>
      <c r="AL20" s="97">
        <v>3</v>
      </c>
      <c r="AM20" s="97">
        <v>3</v>
      </c>
      <c r="AN20" s="97">
        <v>3</v>
      </c>
      <c r="AO20" s="109"/>
      <c r="AP20" s="109"/>
      <c r="AQ20" s="109"/>
      <c r="AR20" s="109"/>
      <c r="AS20" s="97">
        <v>4</v>
      </c>
      <c r="AT20" s="108"/>
      <c r="AU20" s="105">
        <v>0.6298611111111111</v>
      </c>
      <c r="AV20" s="110">
        <f t="shared" si="1"/>
        <v>22</v>
      </c>
      <c r="AW20" s="110">
        <f t="shared" si="2"/>
        <v>42</v>
      </c>
      <c r="AX20" s="106">
        <v>9</v>
      </c>
      <c r="AY20" s="105"/>
      <c r="AZ20" s="108"/>
      <c r="BA20" s="111" t="s">
        <v>340</v>
      </c>
      <c r="BB20" s="111" t="s">
        <v>340</v>
      </c>
      <c r="BC20" s="111" t="s">
        <v>340</v>
      </c>
      <c r="BD20" s="112">
        <v>2</v>
      </c>
      <c r="BE20" s="112">
        <v>4</v>
      </c>
      <c r="BF20" s="113"/>
      <c r="BG20" s="112">
        <v>7</v>
      </c>
      <c r="BH20" s="108"/>
      <c r="BI20" s="105">
        <v>0.8854166666666666</v>
      </c>
      <c r="BJ20" s="110">
        <f t="shared" si="3"/>
        <v>13</v>
      </c>
      <c r="BK20" s="110">
        <f t="shared" si="4"/>
        <v>55</v>
      </c>
      <c r="BL20" s="106">
        <v>6</v>
      </c>
      <c r="BM20" s="105">
        <v>0.8868055555555556</v>
      </c>
      <c r="BN20" s="108">
        <f t="shared" si="5"/>
        <v>0.001388888888888995</v>
      </c>
      <c r="BO20" s="121" t="s">
        <v>342</v>
      </c>
      <c r="BP20" s="121" t="s">
        <v>340</v>
      </c>
      <c r="BQ20" s="121"/>
      <c r="BR20" s="109"/>
      <c r="BS20" s="109"/>
      <c r="BT20" s="109"/>
      <c r="BU20" s="109"/>
      <c r="BV20" s="121"/>
      <c r="BW20" s="109"/>
      <c r="BX20" s="109"/>
      <c r="BY20" s="109"/>
      <c r="BZ20" s="109"/>
      <c r="CA20" s="118"/>
      <c r="CB20" s="114"/>
      <c r="CC20" s="119">
        <f t="shared" si="14"/>
        <v>0</v>
      </c>
      <c r="CD20" s="119">
        <f t="shared" si="7"/>
        <v>55</v>
      </c>
      <c r="CE20" s="114"/>
      <c r="CF20" s="109"/>
      <c r="CG20" s="109"/>
      <c r="CH20" s="109"/>
      <c r="CI20" s="109"/>
      <c r="CJ20" s="109"/>
      <c r="CK20" s="109"/>
      <c r="CL20" s="109"/>
      <c r="CM20" s="109"/>
      <c r="CN20" s="118"/>
      <c r="CO20" s="119">
        <f t="shared" si="8"/>
        <v>0</v>
      </c>
      <c r="CP20" s="115"/>
      <c r="CQ20" s="97">
        <v>3</v>
      </c>
      <c r="CR20" s="116">
        <f t="shared" si="9"/>
        <v>55</v>
      </c>
      <c r="CS20" s="114">
        <v>0.9375</v>
      </c>
      <c r="CT20" s="106">
        <f t="shared" si="10"/>
        <v>16</v>
      </c>
      <c r="CU20" s="117">
        <f t="shared" si="11"/>
        <v>3055</v>
      </c>
      <c r="CV20" s="34" t="s">
        <v>349</v>
      </c>
      <c r="CW20" s="35"/>
    </row>
    <row r="21" spans="1:101" s="18" customFormat="1" ht="15.75" customHeight="1">
      <c r="A21" s="96">
        <v>17</v>
      </c>
      <c r="B21" s="97">
        <v>204</v>
      </c>
      <c r="C21" s="120" t="s">
        <v>120</v>
      </c>
      <c r="D21" s="99" t="s">
        <v>129</v>
      </c>
      <c r="E21" s="100">
        <v>1974</v>
      </c>
      <c r="F21" s="99" t="s">
        <v>77</v>
      </c>
      <c r="G21" s="100">
        <v>1989</v>
      </c>
      <c r="H21" s="101">
        <v>0.4305555555555556</v>
      </c>
      <c r="I21" s="97">
        <v>10</v>
      </c>
      <c r="J21" s="97"/>
      <c r="K21" s="103"/>
      <c r="L21" s="97">
        <v>11</v>
      </c>
      <c r="M21" s="97"/>
      <c r="N21" s="103"/>
      <c r="O21" s="97"/>
      <c r="P21" s="97"/>
      <c r="Q21" s="103"/>
      <c r="R21" s="97"/>
      <c r="S21" s="97"/>
      <c r="T21" s="103"/>
      <c r="U21" s="97"/>
      <c r="V21" s="97"/>
      <c r="W21" s="103"/>
      <c r="X21" s="103"/>
      <c r="Y21" s="104" t="s">
        <v>576</v>
      </c>
      <c r="Z21" s="105">
        <f t="shared" si="0"/>
        <v>0.4567476851851852</v>
      </c>
      <c r="AA21" s="106">
        <v>13</v>
      </c>
      <c r="AB21" s="107">
        <v>11</v>
      </c>
      <c r="AC21" s="105"/>
      <c r="AD21" s="108"/>
      <c r="AE21" s="97">
        <v>2</v>
      </c>
      <c r="AF21" s="97">
        <v>2</v>
      </c>
      <c r="AG21" s="97">
        <v>2</v>
      </c>
      <c r="AH21" s="97">
        <v>2</v>
      </c>
      <c r="AI21" s="97">
        <v>2</v>
      </c>
      <c r="AJ21" s="97">
        <v>3</v>
      </c>
      <c r="AK21" s="109"/>
      <c r="AL21" s="97">
        <v>3</v>
      </c>
      <c r="AM21" s="97">
        <v>3</v>
      </c>
      <c r="AN21" s="97">
        <v>3</v>
      </c>
      <c r="AO21" s="97">
        <v>4</v>
      </c>
      <c r="AP21" s="97">
        <v>4</v>
      </c>
      <c r="AQ21" s="97">
        <v>4</v>
      </c>
      <c r="AR21" s="97">
        <v>4</v>
      </c>
      <c r="AS21" s="97">
        <v>4</v>
      </c>
      <c r="AT21" s="108"/>
      <c r="AU21" s="105">
        <v>0.6666666666666666</v>
      </c>
      <c r="AV21" s="110">
        <f t="shared" si="1"/>
        <v>42</v>
      </c>
      <c r="AW21" s="110">
        <f t="shared" si="2"/>
        <v>53</v>
      </c>
      <c r="AX21" s="106">
        <v>4</v>
      </c>
      <c r="AY21" s="105"/>
      <c r="AZ21" s="108"/>
      <c r="BA21" s="111" t="s">
        <v>340</v>
      </c>
      <c r="BB21" s="111" t="s">
        <v>340</v>
      </c>
      <c r="BC21" s="111" t="s">
        <v>340</v>
      </c>
      <c r="BD21" s="113"/>
      <c r="BE21" s="113"/>
      <c r="BF21" s="113"/>
      <c r="BG21" s="113"/>
      <c r="BH21" s="108"/>
      <c r="BI21" s="105">
        <v>0.8243055555555556</v>
      </c>
      <c r="BJ21" s="110">
        <f t="shared" si="3"/>
        <v>0</v>
      </c>
      <c r="BK21" s="110">
        <f t="shared" si="4"/>
        <v>53</v>
      </c>
      <c r="BL21" s="106">
        <v>7</v>
      </c>
      <c r="BM21" s="105">
        <v>0.8361111111111111</v>
      </c>
      <c r="BN21" s="108">
        <f t="shared" si="5"/>
        <v>0.011805555555555514</v>
      </c>
      <c r="BO21" s="121"/>
      <c r="BP21" s="121"/>
      <c r="BQ21" s="121"/>
      <c r="BR21" s="109"/>
      <c r="BS21" s="109"/>
      <c r="BT21" s="109"/>
      <c r="BU21" s="109"/>
      <c r="BV21" s="121"/>
      <c r="BW21" s="109"/>
      <c r="BX21" s="109"/>
      <c r="BY21" s="109"/>
      <c r="BZ21" s="109"/>
      <c r="CA21" s="118"/>
      <c r="CB21" s="114"/>
      <c r="CC21" s="119">
        <f t="shared" si="14"/>
        <v>0</v>
      </c>
      <c r="CD21" s="119">
        <f t="shared" si="7"/>
        <v>53</v>
      </c>
      <c r="CE21" s="114"/>
      <c r="CF21" s="109"/>
      <c r="CG21" s="109"/>
      <c r="CH21" s="109"/>
      <c r="CI21" s="109"/>
      <c r="CJ21" s="109"/>
      <c r="CK21" s="109"/>
      <c r="CL21" s="109"/>
      <c r="CM21" s="109"/>
      <c r="CN21" s="118"/>
      <c r="CO21" s="119">
        <f t="shared" si="8"/>
        <v>0</v>
      </c>
      <c r="CP21" s="115"/>
      <c r="CQ21" s="97">
        <v>3</v>
      </c>
      <c r="CR21" s="116">
        <f t="shared" si="9"/>
        <v>53</v>
      </c>
      <c r="CS21" s="105">
        <v>0.8972222222222223</v>
      </c>
      <c r="CT21" s="106">
        <f t="shared" si="10"/>
        <v>17</v>
      </c>
      <c r="CU21" s="117">
        <f t="shared" si="11"/>
        <v>3053</v>
      </c>
      <c r="CV21" s="34" t="s">
        <v>349</v>
      </c>
      <c r="CW21" s="35"/>
    </row>
    <row r="22" spans="1:101" s="18" customFormat="1" ht="15.75" customHeight="1">
      <c r="A22" s="96">
        <v>18</v>
      </c>
      <c r="B22" s="97">
        <v>214</v>
      </c>
      <c r="C22" s="98" t="s">
        <v>154</v>
      </c>
      <c r="D22" s="99" t="s">
        <v>63</v>
      </c>
      <c r="E22" s="100">
        <v>1989</v>
      </c>
      <c r="F22" s="99" t="s">
        <v>19</v>
      </c>
      <c r="G22" s="100">
        <v>1988</v>
      </c>
      <c r="H22" s="101">
        <v>0.4305555555555556</v>
      </c>
      <c r="I22" s="97">
        <v>28</v>
      </c>
      <c r="J22" s="97"/>
      <c r="K22" s="103"/>
      <c r="L22" s="97"/>
      <c r="M22" s="97"/>
      <c r="N22" s="103"/>
      <c r="O22" s="97"/>
      <c r="P22" s="97"/>
      <c r="Q22" s="103"/>
      <c r="R22" s="97"/>
      <c r="S22" s="97"/>
      <c r="T22" s="103"/>
      <c r="U22" s="97"/>
      <c r="V22" s="97"/>
      <c r="W22" s="103"/>
      <c r="X22" s="103"/>
      <c r="Y22" s="104" t="s">
        <v>570</v>
      </c>
      <c r="Z22" s="105">
        <f t="shared" si="0"/>
        <v>0.45865740740740746</v>
      </c>
      <c r="AA22" s="106">
        <v>16</v>
      </c>
      <c r="AB22" s="107">
        <v>8</v>
      </c>
      <c r="AC22" s="105"/>
      <c r="AD22" s="108"/>
      <c r="AE22" s="97">
        <v>2</v>
      </c>
      <c r="AF22" s="97">
        <v>2</v>
      </c>
      <c r="AG22" s="97">
        <v>2</v>
      </c>
      <c r="AH22" s="97">
        <v>2</v>
      </c>
      <c r="AI22" s="97">
        <v>2</v>
      </c>
      <c r="AJ22" s="97">
        <v>3</v>
      </c>
      <c r="AK22" s="109"/>
      <c r="AL22" s="97">
        <v>3</v>
      </c>
      <c r="AM22" s="97">
        <v>3</v>
      </c>
      <c r="AN22" s="97">
        <v>3</v>
      </c>
      <c r="AO22" s="97">
        <v>4</v>
      </c>
      <c r="AP22" s="97">
        <v>4</v>
      </c>
      <c r="AQ22" s="109"/>
      <c r="AR22" s="97">
        <v>4</v>
      </c>
      <c r="AS22" s="97">
        <v>4</v>
      </c>
      <c r="AT22" s="108"/>
      <c r="AU22" s="105">
        <v>0.7236111111111111</v>
      </c>
      <c r="AV22" s="110">
        <f t="shared" si="1"/>
        <v>38</v>
      </c>
      <c r="AW22" s="110">
        <f t="shared" si="2"/>
        <v>46</v>
      </c>
      <c r="AX22" s="106">
        <v>6</v>
      </c>
      <c r="AY22" s="105"/>
      <c r="AZ22" s="108"/>
      <c r="BA22" s="111" t="s">
        <v>340</v>
      </c>
      <c r="BB22" s="111" t="s">
        <v>340</v>
      </c>
      <c r="BC22" s="111" t="s">
        <v>340</v>
      </c>
      <c r="BD22" s="113"/>
      <c r="BE22" s="113"/>
      <c r="BF22" s="113"/>
      <c r="BG22" s="113"/>
      <c r="BH22" s="108"/>
      <c r="BI22" s="105">
        <v>0.8888888888888888</v>
      </c>
      <c r="BJ22" s="110">
        <f t="shared" si="3"/>
        <v>0</v>
      </c>
      <c r="BK22" s="110">
        <f t="shared" si="4"/>
        <v>46</v>
      </c>
      <c r="BL22" s="106">
        <v>8</v>
      </c>
      <c r="BM22" s="105">
        <v>0.9125</v>
      </c>
      <c r="BN22" s="108">
        <f t="shared" si="5"/>
        <v>0.023611111111111138</v>
      </c>
      <c r="BO22" s="121"/>
      <c r="BP22" s="121"/>
      <c r="BQ22" s="121"/>
      <c r="BR22" s="109"/>
      <c r="BS22" s="109"/>
      <c r="BT22" s="109"/>
      <c r="BU22" s="109"/>
      <c r="BV22" s="121"/>
      <c r="BW22" s="109"/>
      <c r="BX22" s="109"/>
      <c r="BY22" s="109"/>
      <c r="BZ22" s="109"/>
      <c r="CA22" s="118"/>
      <c r="CB22" s="114"/>
      <c r="CC22" s="119">
        <f t="shared" si="14"/>
        <v>0</v>
      </c>
      <c r="CD22" s="119">
        <f t="shared" si="7"/>
        <v>46</v>
      </c>
      <c r="CE22" s="114"/>
      <c r="CF22" s="109"/>
      <c r="CG22" s="109"/>
      <c r="CH22" s="109"/>
      <c r="CI22" s="109"/>
      <c r="CJ22" s="109"/>
      <c r="CK22" s="109"/>
      <c r="CL22" s="109"/>
      <c r="CM22" s="109"/>
      <c r="CN22" s="118"/>
      <c r="CO22" s="119">
        <f t="shared" si="8"/>
        <v>0</v>
      </c>
      <c r="CP22" s="115"/>
      <c r="CQ22" s="97">
        <v>3</v>
      </c>
      <c r="CR22" s="116">
        <f t="shared" si="9"/>
        <v>46</v>
      </c>
      <c r="CS22" s="114"/>
      <c r="CT22" s="106">
        <f t="shared" si="10"/>
        <v>18</v>
      </c>
      <c r="CU22" s="117">
        <f t="shared" si="11"/>
        <v>3046</v>
      </c>
      <c r="CV22" s="34" t="s">
        <v>349</v>
      </c>
      <c r="CW22" s="35"/>
    </row>
    <row r="23" spans="1:101" s="18" customFormat="1" ht="15.75" customHeight="1">
      <c r="A23" s="96">
        <v>19</v>
      </c>
      <c r="B23" s="97">
        <v>207</v>
      </c>
      <c r="C23" s="98" t="s">
        <v>186</v>
      </c>
      <c r="D23" s="99" t="s">
        <v>185</v>
      </c>
      <c r="E23" s="100">
        <v>1986</v>
      </c>
      <c r="F23" s="99" t="s">
        <v>565</v>
      </c>
      <c r="G23" s="100">
        <v>1980</v>
      </c>
      <c r="H23" s="101">
        <v>0.4305555555555556</v>
      </c>
      <c r="I23" s="97">
        <v>26</v>
      </c>
      <c r="J23" s="97"/>
      <c r="K23" s="103"/>
      <c r="L23" s="97"/>
      <c r="M23" s="97"/>
      <c r="N23" s="103"/>
      <c r="O23" s="97"/>
      <c r="P23" s="97"/>
      <c r="Q23" s="103"/>
      <c r="R23" s="97"/>
      <c r="S23" s="97"/>
      <c r="T23" s="103"/>
      <c r="U23" s="97"/>
      <c r="V23" s="97"/>
      <c r="W23" s="103"/>
      <c r="X23" s="103"/>
      <c r="Y23" s="104" t="s">
        <v>577</v>
      </c>
      <c r="Z23" s="105">
        <f t="shared" si="0"/>
        <v>0.45959490740740744</v>
      </c>
      <c r="AA23" s="106">
        <v>19</v>
      </c>
      <c r="AB23" s="107">
        <v>5</v>
      </c>
      <c r="AC23" s="105"/>
      <c r="AD23" s="108"/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109"/>
      <c r="AK23" s="109"/>
      <c r="AL23" s="97">
        <v>3</v>
      </c>
      <c r="AM23" s="97">
        <v>3</v>
      </c>
      <c r="AN23" s="97">
        <v>3</v>
      </c>
      <c r="AO23" s="97">
        <v>4</v>
      </c>
      <c r="AP23" s="109"/>
      <c r="AQ23" s="109"/>
      <c r="AR23" s="97">
        <v>4</v>
      </c>
      <c r="AS23" s="97">
        <v>4</v>
      </c>
      <c r="AT23" s="108"/>
      <c r="AU23" s="105">
        <v>0.6506944444444445</v>
      </c>
      <c r="AV23" s="110">
        <f t="shared" si="1"/>
        <v>31</v>
      </c>
      <c r="AW23" s="110">
        <f t="shared" si="2"/>
        <v>36</v>
      </c>
      <c r="AX23" s="106">
        <v>14</v>
      </c>
      <c r="AY23" s="105"/>
      <c r="AZ23" s="108"/>
      <c r="BA23" s="111" t="s">
        <v>340</v>
      </c>
      <c r="BB23" s="111" t="s">
        <v>340</v>
      </c>
      <c r="BC23" s="111" t="s">
        <v>340</v>
      </c>
      <c r="BD23" s="112">
        <v>2</v>
      </c>
      <c r="BE23" s="112">
        <v>4</v>
      </c>
      <c r="BF23" s="113"/>
      <c r="BG23" s="113"/>
      <c r="BH23" s="108"/>
      <c r="BI23" s="105">
        <v>0.8208333333333333</v>
      </c>
      <c r="BJ23" s="110">
        <f t="shared" si="3"/>
        <v>6</v>
      </c>
      <c r="BK23" s="110">
        <f t="shared" si="4"/>
        <v>42</v>
      </c>
      <c r="BL23" s="106">
        <v>12</v>
      </c>
      <c r="BM23" s="105">
        <v>0.8361111111111111</v>
      </c>
      <c r="BN23" s="108">
        <f t="shared" si="5"/>
        <v>0.015277777777777835</v>
      </c>
      <c r="BO23" s="121" t="s">
        <v>340</v>
      </c>
      <c r="BP23" s="121"/>
      <c r="BQ23" s="121"/>
      <c r="BR23" s="109"/>
      <c r="BS23" s="109"/>
      <c r="BT23" s="109"/>
      <c r="BU23" s="109"/>
      <c r="BV23" s="121"/>
      <c r="BW23" s="109"/>
      <c r="BX23" s="109"/>
      <c r="BY23" s="109"/>
      <c r="BZ23" s="109"/>
      <c r="CA23" s="118"/>
      <c r="CB23" s="114"/>
      <c r="CC23" s="119">
        <f t="shared" si="14"/>
        <v>0</v>
      </c>
      <c r="CD23" s="119">
        <f t="shared" si="7"/>
        <v>42</v>
      </c>
      <c r="CE23" s="114"/>
      <c r="CF23" s="109"/>
      <c r="CG23" s="109"/>
      <c r="CH23" s="109"/>
      <c r="CI23" s="109"/>
      <c r="CJ23" s="109"/>
      <c r="CK23" s="109"/>
      <c r="CL23" s="109"/>
      <c r="CM23" s="109"/>
      <c r="CN23" s="118"/>
      <c r="CO23" s="119">
        <f t="shared" si="8"/>
        <v>0</v>
      </c>
      <c r="CP23" s="115"/>
      <c r="CQ23" s="97">
        <v>3</v>
      </c>
      <c r="CR23" s="116">
        <f t="shared" si="9"/>
        <v>42</v>
      </c>
      <c r="CS23" s="114">
        <v>0.9354166666666667</v>
      </c>
      <c r="CT23" s="106">
        <f t="shared" si="10"/>
        <v>19</v>
      </c>
      <c r="CU23" s="117">
        <f t="shared" si="11"/>
        <v>3042</v>
      </c>
      <c r="CV23" s="34" t="s">
        <v>350</v>
      </c>
      <c r="CW23" s="35">
        <v>4</v>
      </c>
    </row>
    <row r="24" spans="1:101" s="18" customFormat="1" ht="15.75" customHeight="1">
      <c r="A24" s="96">
        <v>20</v>
      </c>
      <c r="B24" s="97">
        <v>208</v>
      </c>
      <c r="C24" s="120" t="s">
        <v>52</v>
      </c>
      <c r="D24" s="99" t="s">
        <v>130</v>
      </c>
      <c r="E24" s="100">
        <v>1983</v>
      </c>
      <c r="F24" s="99" t="s">
        <v>152</v>
      </c>
      <c r="G24" s="100">
        <v>1984</v>
      </c>
      <c r="H24" s="101">
        <v>0.4305555555555556</v>
      </c>
      <c r="I24" s="97">
        <v>8</v>
      </c>
      <c r="J24" s="97"/>
      <c r="K24" s="103"/>
      <c r="L24" s="97">
        <v>8</v>
      </c>
      <c r="M24" s="97"/>
      <c r="N24" s="103"/>
      <c r="O24" s="97">
        <v>8</v>
      </c>
      <c r="P24" s="97"/>
      <c r="Q24" s="103"/>
      <c r="R24" s="97">
        <v>8</v>
      </c>
      <c r="S24" s="97"/>
      <c r="T24" s="103"/>
      <c r="U24" s="97">
        <v>9</v>
      </c>
      <c r="V24" s="102">
        <v>0.02056712962962963</v>
      </c>
      <c r="W24" s="103"/>
      <c r="X24" s="103"/>
      <c r="Y24" s="104" t="s">
        <v>583</v>
      </c>
      <c r="Z24" s="105">
        <f t="shared" si="0"/>
        <v>0.4553703703703704</v>
      </c>
      <c r="AA24" s="106">
        <v>9</v>
      </c>
      <c r="AB24" s="107">
        <v>15</v>
      </c>
      <c r="AC24" s="105"/>
      <c r="AD24" s="108"/>
      <c r="AE24" s="97">
        <v>2</v>
      </c>
      <c r="AF24" s="97">
        <v>2</v>
      </c>
      <c r="AG24" s="109"/>
      <c r="AH24" s="109"/>
      <c r="AI24" s="97">
        <v>2</v>
      </c>
      <c r="AJ24" s="109"/>
      <c r="AK24" s="109"/>
      <c r="AL24" s="97">
        <v>3</v>
      </c>
      <c r="AM24" s="97">
        <v>3</v>
      </c>
      <c r="AN24" s="97">
        <v>3</v>
      </c>
      <c r="AO24" s="109"/>
      <c r="AP24" s="109"/>
      <c r="AQ24" s="109"/>
      <c r="AR24" s="97">
        <v>4</v>
      </c>
      <c r="AS24" s="97">
        <v>4</v>
      </c>
      <c r="AT24" s="108"/>
      <c r="AU24" s="105">
        <v>0.6520833333333333</v>
      </c>
      <c r="AV24" s="110">
        <f t="shared" si="1"/>
        <v>23</v>
      </c>
      <c r="AW24" s="110">
        <f t="shared" si="2"/>
        <v>38</v>
      </c>
      <c r="AX24" s="106">
        <v>12</v>
      </c>
      <c r="AY24" s="105"/>
      <c r="AZ24" s="108"/>
      <c r="BA24" s="111" t="s">
        <v>340</v>
      </c>
      <c r="BB24" s="111" t="s">
        <v>340</v>
      </c>
      <c r="BC24" s="111" t="s">
        <v>340</v>
      </c>
      <c r="BD24" s="112">
        <v>2</v>
      </c>
      <c r="BE24" s="113"/>
      <c r="BF24" s="113"/>
      <c r="BG24" s="113"/>
      <c r="BH24" s="108"/>
      <c r="BI24" s="105">
        <v>0.7888888888888889</v>
      </c>
      <c r="BJ24" s="110">
        <f t="shared" si="3"/>
        <v>2</v>
      </c>
      <c r="BK24" s="110">
        <f t="shared" si="4"/>
        <v>40</v>
      </c>
      <c r="BL24" s="106">
        <v>14</v>
      </c>
      <c r="BM24" s="105">
        <v>0.7972222222222222</v>
      </c>
      <c r="BN24" s="108">
        <f t="shared" si="5"/>
        <v>0.008333333333333304</v>
      </c>
      <c r="BO24" s="121"/>
      <c r="BP24" s="121" t="s">
        <v>340</v>
      </c>
      <c r="BQ24" s="121"/>
      <c r="BR24" s="109"/>
      <c r="BS24" s="109"/>
      <c r="BT24" s="109"/>
      <c r="BU24" s="109"/>
      <c r="BV24" s="121"/>
      <c r="BW24" s="109"/>
      <c r="BX24" s="109"/>
      <c r="BY24" s="109"/>
      <c r="BZ24" s="109"/>
      <c r="CA24" s="108">
        <f>CB24-BM24</f>
        <v>0.0888888888888889</v>
      </c>
      <c r="CB24" s="105">
        <v>0.8861111111111111</v>
      </c>
      <c r="CC24" s="110">
        <f t="shared" si="14"/>
        <v>0</v>
      </c>
      <c r="CD24" s="110">
        <f t="shared" si="7"/>
        <v>40</v>
      </c>
      <c r="CE24" s="114"/>
      <c r="CF24" s="109"/>
      <c r="CG24" s="109"/>
      <c r="CH24" s="109"/>
      <c r="CI24" s="109"/>
      <c r="CJ24" s="109"/>
      <c r="CK24" s="109"/>
      <c r="CL24" s="109"/>
      <c r="CM24" s="109"/>
      <c r="CN24" s="118"/>
      <c r="CO24" s="119">
        <f t="shared" si="8"/>
        <v>0</v>
      </c>
      <c r="CP24" s="115"/>
      <c r="CQ24" s="97">
        <v>3</v>
      </c>
      <c r="CR24" s="116">
        <f t="shared" si="9"/>
        <v>40</v>
      </c>
      <c r="CS24" s="105">
        <v>0.8993055555555555</v>
      </c>
      <c r="CT24" s="106">
        <f t="shared" si="10"/>
        <v>20</v>
      </c>
      <c r="CU24" s="117">
        <f t="shared" si="11"/>
        <v>3040</v>
      </c>
      <c r="CV24" s="34" t="s">
        <v>349</v>
      </c>
      <c r="CW24" s="35"/>
    </row>
    <row r="25" spans="1:101" s="18" customFormat="1" ht="15.75" customHeight="1">
      <c r="A25" s="96">
        <v>21</v>
      </c>
      <c r="B25" s="97">
        <v>219</v>
      </c>
      <c r="C25" s="98" t="s">
        <v>32</v>
      </c>
      <c r="D25" s="99" t="s">
        <v>10</v>
      </c>
      <c r="E25" s="100">
        <v>1990</v>
      </c>
      <c r="F25" s="99" t="s">
        <v>117</v>
      </c>
      <c r="G25" s="100">
        <v>1986</v>
      </c>
      <c r="H25" s="101">
        <v>0.4305555555555556</v>
      </c>
      <c r="I25" s="97">
        <v>23</v>
      </c>
      <c r="J25" s="97"/>
      <c r="K25" s="103"/>
      <c r="L25" s="97"/>
      <c r="M25" s="97"/>
      <c r="N25" s="103"/>
      <c r="O25" s="97"/>
      <c r="P25" s="97"/>
      <c r="Q25" s="103"/>
      <c r="R25" s="97"/>
      <c r="S25" s="97"/>
      <c r="T25" s="103"/>
      <c r="U25" s="97"/>
      <c r="V25" s="97"/>
      <c r="W25" s="103"/>
      <c r="X25" s="103"/>
      <c r="Y25" s="104" t="s">
        <v>581</v>
      </c>
      <c r="Z25" s="105">
        <f t="shared" si="0"/>
        <v>0.4559027777777778</v>
      </c>
      <c r="AA25" s="106">
        <v>10</v>
      </c>
      <c r="AB25" s="107">
        <v>14</v>
      </c>
      <c r="AC25" s="105"/>
      <c r="AD25" s="108"/>
      <c r="AE25" s="97">
        <v>2</v>
      </c>
      <c r="AF25" s="97">
        <v>2</v>
      </c>
      <c r="AG25" s="97">
        <v>2</v>
      </c>
      <c r="AH25" s="97">
        <v>2</v>
      </c>
      <c r="AI25" s="97">
        <v>2</v>
      </c>
      <c r="AJ25" s="109"/>
      <c r="AK25" s="97">
        <v>3</v>
      </c>
      <c r="AL25" s="97">
        <v>3</v>
      </c>
      <c r="AM25" s="97">
        <v>3</v>
      </c>
      <c r="AN25" s="97">
        <v>3</v>
      </c>
      <c r="AO25" s="97">
        <v>4</v>
      </c>
      <c r="AP25" s="109"/>
      <c r="AQ25" s="109"/>
      <c r="AR25" s="109"/>
      <c r="AS25" s="109"/>
      <c r="AT25" s="108"/>
      <c r="AU25" s="105">
        <v>0.6416666666666667</v>
      </c>
      <c r="AV25" s="110">
        <f t="shared" si="1"/>
        <v>26</v>
      </c>
      <c r="AW25" s="110">
        <f t="shared" si="2"/>
        <v>40</v>
      </c>
      <c r="AX25" s="106">
        <v>11</v>
      </c>
      <c r="AY25" s="105"/>
      <c r="AZ25" s="108"/>
      <c r="BA25" s="111" t="s">
        <v>340</v>
      </c>
      <c r="BB25" s="111" t="s">
        <v>340</v>
      </c>
      <c r="BC25" s="111" t="s">
        <v>340</v>
      </c>
      <c r="BD25" s="113"/>
      <c r="BE25" s="113"/>
      <c r="BF25" s="113"/>
      <c r="BG25" s="113"/>
      <c r="BH25" s="108"/>
      <c r="BI25" s="105">
        <v>0.8125</v>
      </c>
      <c r="BJ25" s="110">
        <f t="shared" si="3"/>
        <v>0</v>
      </c>
      <c r="BK25" s="110">
        <f t="shared" si="4"/>
        <v>40</v>
      </c>
      <c r="BL25" s="106">
        <v>15</v>
      </c>
      <c r="BM25" s="114"/>
      <c r="BN25" s="125"/>
      <c r="BO25" s="121"/>
      <c r="BP25" s="121"/>
      <c r="BQ25" s="121"/>
      <c r="BR25" s="109"/>
      <c r="BS25" s="109"/>
      <c r="BT25" s="109"/>
      <c r="BU25" s="109"/>
      <c r="BV25" s="121"/>
      <c r="BW25" s="109"/>
      <c r="BX25" s="109"/>
      <c r="BY25" s="109"/>
      <c r="BZ25" s="109"/>
      <c r="CA25" s="118"/>
      <c r="CB25" s="114"/>
      <c r="CC25" s="119">
        <f t="shared" si="14"/>
        <v>0</v>
      </c>
      <c r="CD25" s="119">
        <f t="shared" si="7"/>
        <v>40</v>
      </c>
      <c r="CE25" s="114"/>
      <c r="CF25" s="109"/>
      <c r="CG25" s="109"/>
      <c r="CH25" s="109"/>
      <c r="CI25" s="109"/>
      <c r="CJ25" s="109"/>
      <c r="CK25" s="109"/>
      <c r="CL25" s="109"/>
      <c r="CM25" s="109"/>
      <c r="CN25" s="118"/>
      <c r="CO25" s="119">
        <f t="shared" si="8"/>
        <v>0</v>
      </c>
      <c r="CP25" s="115"/>
      <c r="CQ25" s="97">
        <v>3</v>
      </c>
      <c r="CR25" s="116">
        <f t="shared" si="9"/>
        <v>40</v>
      </c>
      <c r="CS25" s="114"/>
      <c r="CT25" s="106">
        <v>21</v>
      </c>
      <c r="CU25" s="117">
        <f t="shared" si="11"/>
        <v>3040</v>
      </c>
      <c r="CV25" s="34" t="s">
        <v>349</v>
      </c>
      <c r="CW25" s="35"/>
    </row>
    <row r="26" spans="1:101" s="18" customFormat="1" ht="15.75" customHeight="1">
      <c r="A26" s="96">
        <v>22</v>
      </c>
      <c r="B26" s="97">
        <v>210</v>
      </c>
      <c r="C26" s="98" t="s">
        <v>334</v>
      </c>
      <c r="D26" s="99" t="s">
        <v>337</v>
      </c>
      <c r="E26" s="100">
        <v>1985</v>
      </c>
      <c r="F26" s="99" t="s">
        <v>338</v>
      </c>
      <c r="G26" s="100">
        <v>1986</v>
      </c>
      <c r="H26" s="101">
        <v>0.4305555555555556</v>
      </c>
      <c r="I26" s="97">
        <v>13</v>
      </c>
      <c r="J26" s="97"/>
      <c r="K26" s="103"/>
      <c r="L26" s="97"/>
      <c r="M26" s="97"/>
      <c r="N26" s="103"/>
      <c r="O26" s="97"/>
      <c r="P26" s="97"/>
      <c r="Q26" s="103"/>
      <c r="R26" s="97"/>
      <c r="S26" s="97"/>
      <c r="T26" s="103"/>
      <c r="U26" s="97"/>
      <c r="V26" s="97"/>
      <c r="W26" s="103"/>
      <c r="X26" s="103"/>
      <c r="Y26" s="104"/>
      <c r="Z26" s="105">
        <f t="shared" si="0"/>
        <v>0.4305555555555556</v>
      </c>
      <c r="AA26" s="106">
        <v>30</v>
      </c>
      <c r="AB26" s="107">
        <v>0</v>
      </c>
      <c r="AC26" s="105"/>
      <c r="AD26" s="108"/>
      <c r="AE26" s="97">
        <v>2</v>
      </c>
      <c r="AF26" s="97">
        <v>2</v>
      </c>
      <c r="AG26" s="97">
        <v>2</v>
      </c>
      <c r="AH26" s="97">
        <v>2</v>
      </c>
      <c r="AI26" s="97">
        <v>2</v>
      </c>
      <c r="AJ26" s="97">
        <v>3</v>
      </c>
      <c r="AK26" s="97">
        <v>3</v>
      </c>
      <c r="AL26" s="97">
        <v>3</v>
      </c>
      <c r="AM26" s="97">
        <v>3</v>
      </c>
      <c r="AN26" s="97">
        <v>3</v>
      </c>
      <c r="AO26" s="97">
        <v>4</v>
      </c>
      <c r="AP26" s="109"/>
      <c r="AQ26" s="109"/>
      <c r="AR26" s="97">
        <v>4</v>
      </c>
      <c r="AS26" s="109"/>
      <c r="AT26" s="108"/>
      <c r="AU26" s="105">
        <v>0.7263888888888889</v>
      </c>
      <c r="AV26" s="110">
        <f t="shared" si="1"/>
        <v>33</v>
      </c>
      <c r="AW26" s="110">
        <f t="shared" si="2"/>
        <v>33</v>
      </c>
      <c r="AX26" s="106">
        <v>18</v>
      </c>
      <c r="AY26" s="105"/>
      <c r="AZ26" s="108"/>
      <c r="BA26" s="111" t="s">
        <v>340</v>
      </c>
      <c r="BB26" s="111" t="s">
        <v>340</v>
      </c>
      <c r="BC26" s="111" t="s">
        <v>340</v>
      </c>
      <c r="BD26" s="113"/>
      <c r="BE26" s="113"/>
      <c r="BF26" s="113"/>
      <c r="BG26" s="113"/>
      <c r="BH26" s="108"/>
      <c r="BI26" s="105">
        <v>0.8909722222222222</v>
      </c>
      <c r="BJ26" s="110">
        <f t="shared" si="3"/>
        <v>0</v>
      </c>
      <c r="BK26" s="110">
        <f t="shared" si="4"/>
        <v>33</v>
      </c>
      <c r="BL26" s="106">
        <v>18</v>
      </c>
      <c r="BM26" s="105">
        <v>0.8958333333333334</v>
      </c>
      <c r="BN26" s="108">
        <f aca="true" t="shared" si="15" ref="BN26:BN32">BM26-BI26</f>
        <v>0.004861111111111205</v>
      </c>
      <c r="BO26" s="121"/>
      <c r="BP26" s="121"/>
      <c r="BQ26" s="121"/>
      <c r="BR26" s="109"/>
      <c r="BS26" s="109"/>
      <c r="BT26" s="109"/>
      <c r="BU26" s="109"/>
      <c r="BV26" s="121"/>
      <c r="BW26" s="109"/>
      <c r="BX26" s="109"/>
      <c r="BY26" s="109"/>
      <c r="BZ26" s="109"/>
      <c r="CA26" s="118"/>
      <c r="CB26" s="114"/>
      <c r="CC26" s="119">
        <f t="shared" si="14"/>
        <v>0</v>
      </c>
      <c r="CD26" s="119">
        <f t="shared" si="7"/>
        <v>33</v>
      </c>
      <c r="CE26" s="114"/>
      <c r="CF26" s="109"/>
      <c r="CG26" s="109"/>
      <c r="CH26" s="109"/>
      <c r="CI26" s="109"/>
      <c r="CJ26" s="109"/>
      <c r="CK26" s="109"/>
      <c r="CL26" s="109"/>
      <c r="CM26" s="109"/>
      <c r="CN26" s="118"/>
      <c r="CO26" s="119">
        <f t="shared" si="8"/>
        <v>0</v>
      </c>
      <c r="CP26" s="115"/>
      <c r="CQ26" s="97">
        <v>3</v>
      </c>
      <c r="CR26" s="116">
        <f t="shared" si="9"/>
        <v>33</v>
      </c>
      <c r="CS26" s="114">
        <v>0.9736111111111111</v>
      </c>
      <c r="CT26" s="106">
        <f>RANK(CU26,$CU$5:$CU$38,0)</f>
        <v>22</v>
      </c>
      <c r="CU26" s="117">
        <f t="shared" si="11"/>
        <v>3033</v>
      </c>
      <c r="CV26" s="34" t="s">
        <v>350</v>
      </c>
      <c r="CW26" s="35">
        <v>5</v>
      </c>
    </row>
    <row r="27" spans="1:101" s="18" customFormat="1" ht="15.75" customHeight="1">
      <c r="A27" s="96">
        <v>23</v>
      </c>
      <c r="B27" s="97">
        <v>229</v>
      </c>
      <c r="C27" s="98" t="s">
        <v>78</v>
      </c>
      <c r="D27" s="99" t="s">
        <v>110</v>
      </c>
      <c r="E27" s="100">
        <v>1982</v>
      </c>
      <c r="F27" s="99" t="s">
        <v>59</v>
      </c>
      <c r="G27" s="100">
        <v>1978</v>
      </c>
      <c r="H27" s="101">
        <v>0.4305555555555556</v>
      </c>
      <c r="I27" s="97">
        <v>22</v>
      </c>
      <c r="J27" s="97"/>
      <c r="K27" s="103"/>
      <c r="L27" s="97"/>
      <c r="M27" s="97"/>
      <c r="N27" s="103"/>
      <c r="O27" s="97"/>
      <c r="P27" s="97"/>
      <c r="Q27" s="103"/>
      <c r="R27" s="97"/>
      <c r="S27" s="97"/>
      <c r="T27" s="103"/>
      <c r="U27" s="97"/>
      <c r="V27" s="97"/>
      <c r="W27" s="103"/>
      <c r="X27" s="103"/>
      <c r="Y27" s="104" t="s">
        <v>575</v>
      </c>
      <c r="Z27" s="105">
        <f t="shared" si="0"/>
        <v>0.4600115740740741</v>
      </c>
      <c r="AA27" s="106">
        <v>21</v>
      </c>
      <c r="AB27" s="107">
        <v>3</v>
      </c>
      <c r="AC27" s="105"/>
      <c r="AD27" s="108"/>
      <c r="AE27" s="97">
        <v>2</v>
      </c>
      <c r="AF27" s="97">
        <v>2</v>
      </c>
      <c r="AG27" s="109"/>
      <c r="AH27" s="109"/>
      <c r="AI27" s="97">
        <v>2</v>
      </c>
      <c r="AJ27" s="109"/>
      <c r="AK27" s="109"/>
      <c r="AL27" s="97">
        <v>3</v>
      </c>
      <c r="AM27" s="97">
        <v>3</v>
      </c>
      <c r="AN27" s="97">
        <v>3</v>
      </c>
      <c r="AO27" s="97">
        <v>4</v>
      </c>
      <c r="AP27" s="109"/>
      <c r="AQ27" s="109"/>
      <c r="AR27" s="97">
        <v>4</v>
      </c>
      <c r="AS27" s="97">
        <v>4</v>
      </c>
      <c r="AT27" s="108"/>
      <c r="AU27" s="105">
        <v>0.6493055555555556</v>
      </c>
      <c r="AV27" s="110">
        <f t="shared" si="1"/>
        <v>27</v>
      </c>
      <c r="AW27" s="110">
        <f t="shared" si="2"/>
        <v>30</v>
      </c>
      <c r="AX27" s="106">
        <v>21</v>
      </c>
      <c r="AY27" s="105"/>
      <c r="AZ27" s="108"/>
      <c r="BA27" s="111" t="s">
        <v>340</v>
      </c>
      <c r="BB27" s="111" t="s">
        <v>340</v>
      </c>
      <c r="BC27" s="111" t="s">
        <v>340</v>
      </c>
      <c r="BD27" s="113"/>
      <c r="BE27" s="113"/>
      <c r="BF27" s="113"/>
      <c r="BG27" s="113"/>
      <c r="BH27" s="108"/>
      <c r="BI27" s="105">
        <v>0.8347222222222223</v>
      </c>
      <c r="BJ27" s="110">
        <f t="shared" si="3"/>
        <v>0</v>
      </c>
      <c r="BK27" s="110">
        <f t="shared" si="4"/>
        <v>30</v>
      </c>
      <c r="BL27" s="106">
        <v>21</v>
      </c>
      <c r="BM27" s="105">
        <v>0.8569444444444444</v>
      </c>
      <c r="BN27" s="108">
        <f t="shared" si="15"/>
        <v>0.022222222222222143</v>
      </c>
      <c r="BO27" s="121"/>
      <c r="BP27" s="121"/>
      <c r="BQ27" s="121"/>
      <c r="BR27" s="109"/>
      <c r="BS27" s="109"/>
      <c r="BT27" s="109"/>
      <c r="BU27" s="109"/>
      <c r="BV27" s="121"/>
      <c r="BW27" s="109"/>
      <c r="BX27" s="109"/>
      <c r="BY27" s="109"/>
      <c r="BZ27" s="109"/>
      <c r="CA27" s="118"/>
      <c r="CB27" s="114"/>
      <c r="CC27" s="119">
        <f t="shared" si="14"/>
        <v>0</v>
      </c>
      <c r="CD27" s="119">
        <f t="shared" si="7"/>
        <v>30</v>
      </c>
      <c r="CE27" s="114"/>
      <c r="CF27" s="109"/>
      <c r="CG27" s="109"/>
      <c r="CH27" s="109"/>
      <c r="CI27" s="109"/>
      <c r="CJ27" s="109"/>
      <c r="CK27" s="109"/>
      <c r="CL27" s="109"/>
      <c r="CM27" s="109"/>
      <c r="CN27" s="118"/>
      <c r="CO27" s="119">
        <f t="shared" si="8"/>
        <v>0</v>
      </c>
      <c r="CP27" s="115"/>
      <c r="CQ27" s="97">
        <v>3</v>
      </c>
      <c r="CR27" s="116">
        <f t="shared" si="9"/>
        <v>30</v>
      </c>
      <c r="CS27" s="105">
        <v>0.9472222222222223</v>
      </c>
      <c r="CT27" s="106">
        <f>RANK(CU27,$CU$5:$CU$38,0)</f>
        <v>23</v>
      </c>
      <c r="CU27" s="117">
        <f t="shared" si="11"/>
        <v>3030</v>
      </c>
      <c r="CV27" s="34" t="s">
        <v>349</v>
      </c>
      <c r="CW27" s="35"/>
    </row>
    <row r="28" spans="1:101" s="18" customFormat="1" ht="15.75" customHeight="1">
      <c r="A28" s="96">
        <v>24</v>
      </c>
      <c r="B28" s="97">
        <v>205</v>
      </c>
      <c r="C28" s="120" t="s">
        <v>75</v>
      </c>
      <c r="D28" s="99" t="s">
        <v>62</v>
      </c>
      <c r="E28" s="100">
        <v>1987</v>
      </c>
      <c r="F28" s="99" t="s">
        <v>88</v>
      </c>
      <c r="G28" s="100">
        <v>1986</v>
      </c>
      <c r="H28" s="101">
        <v>0.4305555555555556</v>
      </c>
      <c r="I28" s="97">
        <v>17</v>
      </c>
      <c r="J28" s="97"/>
      <c r="K28" s="103"/>
      <c r="L28" s="97"/>
      <c r="M28" s="97"/>
      <c r="N28" s="103"/>
      <c r="O28" s="97"/>
      <c r="P28" s="97"/>
      <c r="Q28" s="103"/>
      <c r="R28" s="97"/>
      <c r="S28" s="97"/>
      <c r="T28" s="103"/>
      <c r="U28" s="97"/>
      <c r="V28" s="97"/>
      <c r="W28" s="103"/>
      <c r="X28" s="103"/>
      <c r="Y28" s="104"/>
      <c r="Z28" s="105">
        <f t="shared" si="0"/>
        <v>0.4305555555555556</v>
      </c>
      <c r="AA28" s="106">
        <v>28</v>
      </c>
      <c r="AB28" s="107">
        <v>0</v>
      </c>
      <c r="AC28" s="105"/>
      <c r="AD28" s="108"/>
      <c r="AE28" s="109"/>
      <c r="AF28" s="97">
        <v>2</v>
      </c>
      <c r="AG28" s="109"/>
      <c r="AH28" s="109"/>
      <c r="AI28" s="109"/>
      <c r="AJ28" s="109"/>
      <c r="AK28" s="109"/>
      <c r="AL28" s="109"/>
      <c r="AM28" s="109"/>
      <c r="AN28" s="97">
        <v>3</v>
      </c>
      <c r="AO28" s="97">
        <v>4</v>
      </c>
      <c r="AP28" s="109"/>
      <c r="AQ28" s="97">
        <v>4</v>
      </c>
      <c r="AR28" s="109"/>
      <c r="AS28" s="97">
        <v>4</v>
      </c>
      <c r="AT28" s="108"/>
      <c r="AU28" s="105">
        <v>0.6131944444444445</v>
      </c>
      <c r="AV28" s="110">
        <f t="shared" si="1"/>
        <v>17</v>
      </c>
      <c r="AW28" s="110">
        <f t="shared" si="2"/>
        <v>17</v>
      </c>
      <c r="AX28" s="106">
        <v>28</v>
      </c>
      <c r="AY28" s="105"/>
      <c r="AZ28" s="108"/>
      <c r="BA28" s="111" t="s">
        <v>340</v>
      </c>
      <c r="BB28" s="111" t="s">
        <v>340</v>
      </c>
      <c r="BC28" s="111" t="s">
        <v>340</v>
      </c>
      <c r="BD28" s="112">
        <v>2</v>
      </c>
      <c r="BE28" s="112">
        <v>4</v>
      </c>
      <c r="BF28" s="113"/>
      <c r="BG28" s="113"/>
      <c r="BH28" s="108"/>
      <c r="BI28" s="105">
        <v>0.825</v>
      </c>
      <c r="BJ28" s="110">
        <f t="shared" si="3"/>
        <v>6</v>
      </c>
      <c r="BK28" s="110">
        <f t="shared" si="4"/>
        <v>23</v>
      </c>
      <c r="BL28" s="106">
        <v>22</v>
      </c>
      <c r="BM28" s="105">
        <v>0.8416666666666667</v>
      </c>
      <c r="BN28" s="108">
        <f t="shared" si="15"/>
        <v>0.01666666666666672</v>
      </c>
      <c r="BO28" s="121"/>
      <c r="BP28" s="121"/>
      <c r="BQ28" s="121"/>
      <c r="BR28" s="109"/>
      <c r="BS28" s="109"/>
      <c r="BT28" s="109"/>
      <c r="BU28" s="109"/>
      <c r="BV28" s="121"/>
      <c r="BW28" s="109"/>
      <c r="BX28" s="109"/>
      <c r="BY28" s="109"/>
      <c r="BZ28" s="109"/>
      <c r="CA28" s="118"/>
      <c r="CB28" s="114"/>
      <c r="CC28" s="119">
        <f t="shared" si="14"/>
        <v>0</v>
      </c>
      <c r="CD28" s="119">
        <f t="shared" si="7"/>
        <v>23</v>
      </c>
      <c r="CE28" s="114"/>
      <c r="CF28" s="109"/>
      <c r="CG28" s="109"/>
      <c r="CH28" s="109"/>
      <c r="CI28" s="109"/>
      <c r="CJ28" s="109"/>
      <c r="CK28" s="109"/>
      <c r="CL28" s="109"/>
      <c r="CM28" s="109"/>
      <c r="CN28" s="118"/>
      <c r="CO28" s="119">
        <f t="shared" si="8"/>
        <v>0</v>
      </c>
      <c r="CP28" s="115"/>
      <c r="CQ28" s="97">
        <v>3</v>
      </c>
      <c r="CR28" s="116">
        <f t="shared" si="9"/>
        <v>23</v>
      </c>
      <c r="CS28" s="114">
        <v>0.970138888888889</v>
      </c>
      <c r="CT28" s="106">
        <f>RANK(CU28,$CU$5:$CU$38,0)</f>
        <v>24</v>
      </c>
      <c r="CU28" s="117">
        <f t="shared" si="11"/>
        <v>3023</v>
      </c>
      <c r="CV28" s="34" t="s">
        <v>350</v>
      </c>
      <c r="CW28" s="35">
        <v>6</v>
      </c>
    </row>
    <row r="29" spans="1:101" s="18" customFormat="1" ht="15.75" customHeight="1">
      <c r="A29" s="96">
        <v>25</v>
      </c>
      <c r="B29" s="97">
        <v>213</v>
      </c>
      <c r="C29" s="98" t="s">
        <v>153</v>
      </c>
      <c r="D29" s="99" t="s">
        <v>18</v>
      </c>
      <c r="E29" s="100">
        <v>1984</v>
      </c>
      <c r="F29" s="99" t="s">
        <v>176</v>
      </c>
      <c r="G29" s="100">
        <v>1985</v>
      </c>
      <c r="H29" s="101">
        <v>0.4305555555555556</v>
      </c>
      <c r="I29" s="97">
        <v>14</v>
      </c>
      <c r="J29" s="97"/>
      <c r="K29" s="103"/>
      <c r="L29" s="97"/>
      <c r="M29" s="97"/>
      <c r="N29" s="103"/>
      <c r="O29" s="97"/>
      <c r="P29" s="97"/>
      <c r="Q29" s="103"/>
      <c r="R29" s="97"/>
      <c r="S29" s="97"/>
      <c r="T29" s="103"/>
      <c r="U29" s="97"/>
      <c r="V29" s="97"/>
      <c r="W29" s="103"/>
      <c r="X29" s="103"/>
      <c r="Y29" s="104" t="s">
        <v>584</v>
      </c>
      <c r="Z29" s="105">
        <f t="shared" si="0"/>
        <v>0.45937500000000003</v>
      </c>
      <c r="AA29" s="106">
        <v>18</v>
      </c>
      <c r="AB29" s="107">
        <v>6</v>
      </c>
      <c r="AC29" s="105"/>
      <c r="AD29" s="108"/>
      <c r="AE29" s="97">
        <v>2</v>
      </c>
      <c r="AF29" s="97">
        <v>2</v>
      </c>
      <c r="AG29" s="97">
        <v>2</v>
      </c>
      <c r="AH29" s="97">
        <v>2</v>
      </c>
      <c r="AI29" s="97">
        <v>2</v>
      </c>
      <c r="AJ29" s="109"/>
      <c r="AK29" s="109"/>
      <c r="AL29" s="97">
        <v>3</v>
      </c>
      <c r="AM29" s="109"/>
      <c r="AN29" s="97">
        <v>3</v>
      </c>
      <c r="AO29" s="109"/>
      <c r="AP29" s="109"/>
      <c r="AQ29" s="109"/>
      <c r="AR29" s="109"/>
      <c r="AS29" s="109"/>
      <c r="AT29" s="108"/>
      <c r="AU29" s="105">
        <v>0.5791666666666667</v>
      </c>
      <c r="AV29" s="110">
        <f t="shared" si="1"/>
        <v>16</v>
      </c>
      <c r="AW29" s="110">
        <f t="shared" si="2"/>
        <v>22</v>
      </c>
      <c r="AX29" s="106">
        <v>23</v>
      </c>
      <c r="AY29" s="105"/>
      <c r="AZ29" s="108"/>
      <c r="BA29" s="111" t="s">
        <v>340</v>
      </c>
      <c r="BB29" s="111" t="s">
        <v>340</v>
      </c>
      <c r="BC29" s="111" t="s">
        <v>340</v>
      </c>
      <c r="BD29" s="113"/>
      <c r="BE29" s="113"/>
      <c r="BF29" s="113"/>
      <c r="BG29" s="113"/>
      <c r="BH29" s="108"/>
      <c r="BI29" s="105">
        <v>0.7444444444444445</v>
      </c>
      <c r="BJ29" s="110">
        <f t="shared" si="3"/>
        <v>0</v>
      </c>
      <c r="BK29" s="110">
        <f t="shared" si="4"/>
        <v>22</v>
      </c>
      <c r="BL29" s="106">
        <v>23</v>
      </c>
      <c r="BM29" s="105">
        <v>0.75</v>
      </c>
      <c r="BN29" s="108">
        <f t="shared" si="15"/>
        <v>0.005555555555555536</v>
      </c>
      <c r="BO29" s="121" t="s">
        <v>340</v>
      </c>
      <c r="BP29" s="121" t="s">
        <v>340</v>
      </c>
      <c r="BQ29" s="121" t="s">
        <v>340</v>
      </c>
      <c r="BR29" s="109"/>
      <c r="BS29" s="109"/>
      <c r="BT29" s="109"/>
      <c r="BU29" s="109"/>
      <c r="BV29" s="121" t="s">
        <v>340</v>
      </c>
      <c r="BW29" s="109"/>
      <c r="BX29" s="109"/>
      <c r="BY29" s="109"/>
      <c r="BZ29" s="109"/>
      <c r="CA29" s="118"/>
      <c r="CB29" s="114"/>
      <c r="CC29" s="119">
        <f t="shared" si="14"/>
        <v>0</v>
      </c>
      <c r="CD29" s="119">
        <f t="shared" si="7"/>
        <v>22</v>
      </c>
      <c r="CE29" s="114"/>
      <c r="CF29" s="109"/>
      <c r="CG29" s="109"/>
      <c r="CH29" s="109"/>
      <c r="CI29" s="109"/>
      <c r="CJ29" s="109"/>
      <c r="CK29" s="109"/>
      <c r="CL29" s="109"/>
      <c r="CM29" s="109"/>
      <c r="CN29" s="118"/>
      <c r="CO29" s="119">
        <f t="shared" si="8"/>
        <v>0</v>
      </c>
      <c r="CP29" s="115"/>
      <c r="CQ29" s="97">
        <v>3</v>
      </c>
      <c r="CR29" s="116">
        <f t="shared" si="9"/>
        <v>22</v>
      </c>
      <c r="CS29" s="114">
        <v>0.9465277777777777</v>
      </c>
      <c r="CT29" s="106">
        <f>RANK(CU29,$CU$5:$CU$38,0)</f>
        <v>25</v>
      </c>
      <c r="CU29" s="117">
        <f t="shared" si="11"/>
        <v>3022</v>
      </c>
      <c r="CV29" s="34" t="s">
        <v>349</v>
      </c>
      <c r="CW29" s="35"/>
    </row>
    <row r="30" spans="1:101" s="18" customFormat="1" ht="15.75" customHeight="1">
      <c r="A30" s="96">
        <v>27</v>
      </c>
      <c r="B30" s="97">
        <v>209</v>
      </c>
      <c r="C30" s="98" t="s">
        <v>141</v>
      </c>
      <c r="D30" s="99" t="s">
        <v>188</v>
      </c>
      <c r="E30" s="100">
        <v>1981</v>
      </c>
      <c r="F30" s="99" t="s">
        <v>336</v>
      </c>
      <c r="G30" s="100">
        <v>1977</v>
      </c>
      <c r="H30" s="101">
        <v>0.4305555555555556</v>
      </c>
      <c r="I30" s="97">
        <v>27</v>
      </c>
      <c r="J30" s="97"/>
      <c r="K30" s="103"/>
      <c r="L30" s="97"/>
      <c r="M30" s="97"/>
      <c r="N30" s="103"/>
      <c r="O30" s="97"/>
      <c r="P30" s="97"/>
      <c r="Q30" s="103"/>
      <c r="R30" s="97"/>
      <c r="S30" s="97"/>
      <c r="T30" s="103"/>
      <c r="U30" s="97"/>
      <c r="V30" s="97"/>
      <c r="W30" s="103"/>
      <c r="X30" s="103"/>
      <c r="Y30" s="104"/>
      <c r="Z30" s="105">
        <f t="shared" si="0"/>
        <v>0.4305555555555556</v>
      </c>
      <c r="AA30" s="106">
        <v>25</v>
      </c>
      <c r="AB30" s="107">
        <v>0</v>
      </c>
      <c r="AC30" s="105"/>
      <c r="AD30" s="108"/>
      <c r="AE30" s="109"/>
      <c r="AF30" s="97">
        <v>2</v>
      </c>
      <c r="AG30" s="109"/>
      <c r="AH30" s="109"/>
      <c r="AI30" s="97">
        <v>2</v>
      </c>
      <c r="AJ30" s="109"/>
      <c r="AK30" s="109"/>
      <c r="AL30" s="97">
        <v>3</v>
      </c>
      <c r="AM30" s="97">
        <v>3</v>
      </c>
      <c r="AN30" s="97">
        <v>3</v>
      </c>
      <c r="AO30" s="97">
        <v>4</v>
      </c>
      <c r="AP30" s="109"/>
      <c r="AQ30" s="97">
        <v>4</v>
      </c>
      <c r="AR30" s="109"/>
      <c r="AS30" s="109"/>
      <c r="AT30" s="108"/>
      <c r="AU30" s="105">
        <v>0.6145833333333334</v>
      </c>
      <c r="AV30" s="110">
        <f t="shared" si="1"/>
        <v>21</v>
      </c>
      <c r="AW30" s="110">
        <f t="shared" si="2"/>
        <v>21</v>
      </c>
      <c r="AX30" s="106">
        <v>25</v>
      </c>
      <c r="AY30" s="105"/>
      <c r="AZ30" s="108"/>
      <c r="BA30" s="111" t="s">
        <v>340</v>
      </c>
      <c r="BB30" s="111" t="s">
        <v>340</v>
      </c>
      <c r="BC30" s="111" t="s">
        <v>340</v>
      </c>
      <c r="BD30" s="113"/>
      <c r="BE30" s="113"/>
      <c r="BF30" s="113"/>
      <c r="BG30" s="113"/>
      <c r="BH30" s="108"/>
      <c r="BI30" s="105">
        <v>0.8104166666666667</v>
      </c>
      <c r="BJ30" s="110">
        <f t="shared" si="3"/>
        <v>0</v>
      </c>
      <c r="BK30" s="110">
        <f t="shared" si="4"/>
        <v>21</v>
      </c>
      <c r="BL30" s="106">
        <v>24</v>
      </c>
      <c r="BM30" s="105">
        <v>0.8270833333333334</v>
      </c>
      <c r="BN30" s="108">
        <f t="shared" si="15"/>
        <v>0.01666666666666672</v>
      </c>
      <c r="BO30" s="121"/>
      <c r="BP30" s="121" t="s">
        <v>340</v>
      </c>
      <c r="BQ30" s="121"/>
      <c r="BR30" s="109"/>
      <c r="BS30" s="109"/>
      <c r="BT30" s="109"/>
      <c r="BU30" s="109"/>
      <c r="BV30" s="121"/>
      <c r="BW30" s="109"/>
      <c r="BX30" s="109"/>
      <c r="BY30" s="109"/>
      <c r="BZ30" s="109"/>
      <c r="CA30" s="108">
        <f>CB30-BM30</f>
        <v>0.05555555555555547</v>
      </c>
      <c r="CB30" s="105">
        <v>0.8826388888888889</v>
      </c>
      <c r="CC30" s="110">
        <f t="shared" si="14"/>
        <v>0</v>
      </c>
      <c r="CD30" s="110">
        <f t="shared" si="7"/>
        <v>21</v>
      </c>
      <c r="CE30" s="114"/>
      <c r="CF30" s="109"/>
      <c r="CG30" s="109"/>
      <c r="CH30" s="109"/>
      <c r="CI30" s="109"/>
      <c r="CJ30" s="109"/>
      <c r="CK30" s="109"/>
      <c r="CL30" s="109"/>
      <c r="CM30" s="109"/>
      <c r="CN30" s="118"/>
      <c r="CO30" s="119">
        <f t="shared" si="8"/>
        <v>0</v>
      </c>
      <c r="CP30" s="115"/>
      <c r="CQ30" s="97">
        <v>3</v>
      </c>
      <c r="CR30" s="116">
        <f t="shared" si="9"/>
        <v>21</v>
      </c>
      <c r="CS30" s="105">
        <v>0.8847222222222223</v>
      </c>
      <c r="CT30" s="106">
        <f>RANK(CU30,$CU$5:$CU$38,0)</f>
        <v>26</v>
      </c>
      <c r="CU30" s="117">
        <f t="shared" si="11"/>
        <v>3021</v>
      </c>
      <c r="CV30" s="34" t="s">
        <v>349</v>
      </c>
      <c r="CW30" s="35"/>
    </row>
    <row r="31" spans="1:101" s="18" customFormat="1" ht="15.75" customHeight="1">
      <c r="A31" s="96">
        <v>26</v>
      </c>
      <c r="B31" s="97">
        <v>221</v>
      </c>
      <c r="C31" s="98" t="s">
        <v>139</v>
      </c>
      <c r="D31" s="99" t="s">
        <v>83</v>
      </c>
      <c r="E31" s="100">
        <v>1980</v>
      </c>
      <c r="F31" s="99" t="s">
        <v>40</v>
      </c>
      <c r="G31" s="100">
        <v>1984</v>
      </c>
      <c r="H31" s="101">
        <v>0.4305555555555556</v>
      </c>
      <c r="I31" s="97">
        <v>29</v>
      </c>
      <c r="J31" s="97"/>
      <c r="K31" s="103"/>
      <c r="L31" s="97"/>
      <c r="M31" s="97"/>
      <c r="N31" s="103"/>
      <c r="O31" s="97"/>
      <c r="P31" s="97"/>
      <c r="Q31" s="103"/>
      <c r="R31" s="97"/>
      <c r="S31" s="97"/>
      <c r="T31" s="103"/>
      <c r="U31" s="97"/>
      <c r="V31" s="97"/>
      <c r="W31" s="103"/>
      <c r="X31" s="103"/>
      <c r="Y31" s="104"/>
      <c r="Z31" s="105">
        <f t="shared" si="0"/>
        <v>0.4305555555555556</v>
      </c>
      <c r="AA31" s="106">
        <v>24</v>
      </c>
      <c r="AB31" s="107">
        <v>0</v>
      </c>
      <c r="AC31" s="105"/>
      <c r="AD31" s="108"/>
      <c r="AE31" s="109"/>
      <c r="AF31" s="97">
        <v>2</v>
      </c>
      <c r="AG31" s="109"/>
      <c r="AH31" s="109"/>
      <c r="AI31" s="97">
        <v>2</v>
      </c>
      <c r="AJ31" s="109"/>
      <c r="AK31" s="109"/>
      <c r="AL31" s="97">
        <v>3</v>
      </c>
      <c r="AM31" s="97">
        <v>3</v>
      </c>
      <c r="AN31" s="97">
        <v>3</v>
      </c>
      <c r="AO31" s="97">
        <v>4</v>
      </c>
      <c r="AP31" s="109"/>
      <c r="AQ31" s="97">
        <v>4</v>
      </c>
      <c r="AR31" s="109"/>
      <c r="AS31" s="109"/>
      <c r="AT31" s="108"/>
      <c r="AU31" s="105">
        <v>0.6138888888888888</v>
      </c>
      <c r="AV31" s="110">
        <f t="shared" si="1"/>
        <v>21</v>
      </c>
      <c r="AW31" s="110">
        <f t="shared" si="2"/>
        <v>21</v>
      </c>
      <c r="AX31" s="106">
        <v>24</v>
      </c>
      <c r="AY31" s="105"/>
      <c r="AZ31" s="108"/>
      <c r="BA31" s="111" t="s">
        <v>340</v>
      </c>
      <c r="BB31" s="111" t="s">
        <v>340</v>
      </c>
      <c r="BC31" s="111" t="s">
        <v>340</v>
      </c>
      <c r="BD31" s="113"/>
      <c r="BE31" s="113"/>
      <c r="BF31" s="113"/>
      <c r="BG31" s="113"/>
      <c r="BH31" s="108"/>
      <c r="BI31" s="105">
        <v>0.8104166666666667</v>
      </c>
      <c r="BJ31" s="110">
        <f t="shared" si="3"/>
        <v>0</v>
      </c>
      <c r="BK31" s="110">
        <f t="shared" si="4"/>
        <v>21</v>
      </c>
      <c r="BL31" s="106">
        <v>24</v>
      </c>
      <c r="BM31" s="105">
        <v>0.8270833333333334</v>
      </c>
      <c r="BN31" s="108">
        <f t="shared" si="15"/>
        <v>0.01666666666666672</v>
      </c>
      <c r="BO31" s="121"/>
      <c r="BP31" s="121"/>
      <c r="BQ31" s="121"/>
      <c r="BR31" s="109"/>
      <c r="BS31" s="109"/>
      <c r="BT31" s="109"/>
      <c r="BU31" s="109"/>
      <c r="BV31" s="121"/>
      <c r="BW31" s="109"/>
      <c r="BX31" s="109"/>
      <c r="BY31" s="109"/>
      <c r="BZ31" s="109"/>
      <c r="CA31" s="108">
        <f>CB31-BM31</f>
        <v>0.05555555555555547</v>
      </c>
      <c r="CB31" s="105">
        <v>0.8826388888888889</v>
      </c>
      <c r="CC31" s="110">
        <f t="shared" si="14"/>
        <v>0</v>
      </c>
      <c r="CD31" s="110">
        <f t="shared" si="7"/>
        <v>21</v>
      </c>
      <c r="CE31" s="114"/>
      <c r="CF31" s="109"/>
      <c r="CG31" s="109"/>
      <c r="CH31" s="109"/>
      <c r="CI31" s="109"/>
      <c r="CJ31" s="109"/>
      <c r="CK31" s="109"/>
      <c r="CL31" s="109"/>
      <c r="CM31" s="109"/>
      <c r="CN31" s="118"/>
      <c r="CO31" s="119">
        <f t="shared" si="8"/>
        <v>0</v>
      </c>
      <c r="CP31" s="115"/>
      <c r="CQ31" s="97">
        <v>3</v>
      </c>
      <c r="CR31" s="116">
        <f t="shared" si="9"/>
        <v>21</v>
      </c>
      <c r="CS31" s="105">
        <v>0.8854166666666666</v>
      </c>
      <c r="CT31" s="106">
        <v>27</v>
      </c>
      <c r="CU31" s="117">
        <f t="shared" si="11"/>
        <v>3021</v>
      </c>
      <c r="CV31" s="34" t="s">
        <v>350</v>
      </c>
      <c r="CW31" s="35">
        <v>7</v>
      </c>
    </row>
    <row r="32" spans="1:101" s="18" customFormat="1" ht="15.75" customHeight="1">
      <c r="A32" s="96">
        <v>28</v>
      </c>
      <c r="B32" s="97">
        <v>218</v>
      </c>
      <c r="C32" s="98" t="s">
        <v>137</v>
      </c>
      <c r="D32" s="99" t="s">
        <v>170</v>
      </c>
      <c r="E32" s="100">
        <v>1989</v>
      </c>
      <c r="F32" s="99" t="s">
        <v>171</v>
      </c>
      <c r="G32" s="100">
        <v>1978</v>
      </c>
      <c r="H32" s="101">
        <v>0.4305555555555556</v>
      </c>
      <c r="I32" s="97"/>
      <c r="J32" s="97"/>
      <c r="K32" s="103"/>
      <c r="L32" s="97"/>
      <c r="M32" s="97"/>
      <c r="N32" s="103"/>
      <c r="O32" s="97"/>
      <c r="P32" s="97"/>
      <c r="Q32" s="103"/>
      <c r="R32" s="97"/>
      <c r="S32" s="97"/>
      <c r="T32" s="103"/>
      <c r="U32" s="97"/>
      <c r="V32" s="97"/>
      <c r="W32" s="103"/>
      <c r="X32" s="103"/>
      <c r="Y32" s="104" t="s">
        <v>579</v>
      </c>
      <c r="Z32" s="105">
        <f t="shared" si="0"/>
        <v>0.46620370370370373</v>
      </c>
      <c r="AA32" s="106">
        <v>32</v>
      </c>
      <c r="AB32" s="107">
        <v>0</v>
      </c>
      <c r="AC32" s="105"/>
      <c r="AD32" s="108"/>
      <c r="AE32" s="109"/>
      <c r="AF32" s="97">
        <v>2</v>
      </c>
      <c r="AG32" s="109"/>
      <c r="AH32" s="109"/>
      <c r="AI32" s="97">
        <v>2</v>
      </c>
      <c r="AJ32" s="109"/>
      <c r="AK32" s="109"/>
      <c r="AL32" s="109"/>
      <c r="AM32" s="109"/>
      <c r="AN32" s="97">
        <v>3</v>
      </c>
      <c r="AO32" s="97">
        <v>4</v>
      </c>
      <c r="AP32" s="109"/>
      <c r="AQ32" s="109"/>
      <c r="AR32" s="97">
        <v>4</v>
      </c>
      <c r="AS32" s="97">
        <v>4</v>
      </c>
      <c r="AT32" s="108"/>
      <c r="AU32" s="105">
        <v>0.6638888888888889</v>
      </c>
      <c r="AV32" s="110">
        <f t="shared" si="1"/>
        <v>19</v>
      </c>
      <c r="AW32" s="110">
        <f t="shared" si="2"/>
        <v>19</v>
      </c>
      <c r="AX32" s="106">
        <v>27</v>
      </c>
      <c r="AY32" s="105"/>
      <c r="AZ32" s="108"/>
      <c r="BA32" s="111" t="s">
        <v>340</v>
      </c>
      <c r="BB32" s="111" t="s">
        <v>340</v>
      </c>
      <c r="BC32" s="111" t="s">
        <v>340</v>
      </c>
      <c r="BD32" s="113"/>
      <c r="BE32" s="113"/>
      <c r="BF32" s="113"/>
      <c r="BG32" s="113"/>
      <c r="BH32" s="108"/>
      <c r="BI32" s="105">
        <v>0.8791666666666668</v>
      </c>
      <c r="BJ32" s="110">
        <f t="shared" si="3"/>
        <v>0</v>
      </c>
      <c r="BK32" s="110">
        <f t="shared" si="4"/>
        <v>19</v>
      </c>
      <c r="BL32" s="106">
        <v>27</v>
      </c>
      <c r="BM32" s="105">
        <v>0.9125</v>
      </c>
      <c r="BN32" s="108">
        <f t="shared" si="15"/>
        <v>0.033333333333333215</v>
      </c>
      <c r="BO32" s="121"/>
      <c r="BP32" s="121"/>
      <c r="BQ32" s="121"/>
      <c r="BR32" s="109"/>
      <c r="BS32" s="109"/>
      <c r="BT32" s="109"/>
      <c r="BU32" s="109"/>
      <c r="BV32" s="121"/>
      <c r="BW32" s="109"/>
      <c r="BX32" s="109"/>
      <c r="BY32" s="109"/>
      <c r="BZ32" s="109"/>
      <c r="CA32" s="118"/>
      <c r="CB32" s="114"/>
      <c r="CC32" s="119">
        <f t="shared" si="14"/>
        <v>0</v>
      </c>
      <c r="CD32" s="119">
        <f t="shared" si="7"/>
        <v>19</v>
      </c>
      <c r="CE32" s="114"/>
      <c r="CF32" s="109"/>
      <c r="CG32" s="109"/>
      <c r="CH32" s="109"/>
      <c r="CI32" s="109"/>
      <c r="CJ32" s="109"/>
      <c r="CK32" s="109"/>
      <c r="CL32" s="109"/>
      <c r="CM32" s="109"/>
      <c r="CN32" s="118"/>
      <c r="CO32" s="119">
        <f t="shared" si="8"/>
        <v>0</v>
      </c>
      <c r="CP32" s="115"/>
      <c r="CQ32" s="97">
        <v>3</v>
      </c>
      <c r="CR32" s="116">
        <f t="shared" si="9"/>
        <v>19</v>
      </c>
      <c r="CS32" s="114">
        <v>0.9791666666666666</v>
      </c>
      <c r="CT32" s="106">
        <f aca="true" t="shared" si="16" ref="CT32:CT38">RANK(CU32,$CU$5:$CU$38,0)</f>
        <v>28</v>
      </c>
      <c r="CU32" s="117">
        <f t="shared" si="11"/>
        <v>3019</v>
      </c>
      <c r="CV32" s="64" t="s">
        <v>351</v>
      </c>
      <c r="CW32" s="35">
        <v>8</v>
      </c>
    </row>
    <row r="33" spans="1:101" s="18" customFormat="1" ht="15.75" customHeight="1">
      <c r="A33" s="96">
        <v>29</v>
      </c>
      <c r="B33" s="97">
        <v>239</v>
      </c>
      <c r="C33" s="120" t="s">
        <v>164</v>
      </c>
      <c r="D33" s="99" t="s">
        <v>85</v>
      </c>
      <c r="E33" s="100">
        <v>1974</v>
      </c>
      <c r="F33" s="99" t="s">
        <v>25</v>
      </c>
      <c r="G33" s="100">
        <v>1984</v>
      </c>
      <c r="H33" s="101">
        <v>0.4305555555555556</v>
      </c>
      <c r="I33" s="97">
        <v>31</v>
      </c>
      <c r="J33" s="97"/>
      <c r="K33" s="103"/>
      <c r="L33" s="97"/>
      <c r="M33" s="97"/>
      <c r="N33" s="103"/>
      <c r="O33" s="97"/>
      <c r="P33" s="97"/>
      <c r="Q33" s="103"/>
      <c r="R33" s="97"/>
      <c r="S33" s="97"/>
      <c r="T33" s="103"/>
      <c r="U33" s="97"/>
      <c r="V33" s="97"/>
      <c r="W33" s="103"/>
      <c r="X33" s="103"/>
      <c r="Y33" s="104"/>
      <c r="Z33" s="105">
        <f t="shared" si="0"/>
        <v>0.4305555555555556</v>
      </c>
      <c r="AA33" s="106">
        <v>31</v>
      </c>
      <c r="AB33" s="107">
        <v>0</v>
      </c>
      <c r="AC33" s="105"/>
      <c r="AD33" s="108"/>
      <c r="AE33" s="109"/>
      <c r="AF33" s="97">
        <v>2</v>
      </c>
      <c r="AG33" s="97">
        <v>2</v>
      </c>
      <c r="AH33" s="97">
        <v>2</v>
      </c>
      <c r="AI33" s="109"/>
      <c r="AJ33" s="109"/>
      <c r="AK33" s="109"/>
      <c r="AL33" s="109"/>
      <c r="AM33" s="109"/>
      <c r="AN33" s="97">
        <v>3</v>
      </c>
      <c r="AO33" s="109"/>
      <c r="AP33" s="109"/>
      <c r="AQ33" s="97">
        <v>4</v>
      </c>
      <c r="AR33" s="109"/>
      <c r="AS33" s="97">
        <v>4</v>
      </c>
      <c r="AT33" s="108"/>
      <c r="AU33" s="105">
        <v>0.6465277777777778</v>
      </c>
      <c r="AV33" s="110">
        <f t="shared" si="1"/>
        <v>17</v>
      </c>
      <c r="AW33" s="110">
        <f t="shared" si="2"/>
        <v>17</v>
      </c>
      <c r="AX33" s="106">
        <v>30</v>
      </c>
      <c r="AY33" s="105"/>
      <c r="AZ33" s="108"/>
      <c r="BA33" s="111" t="s">
        <v>340</v>
      </c>
      <c r="BB33" s="111" t="s">
        <v>340</v>
      </c>
      <c r="BC33" s="111" t="s">
        <v>340</v>
      </c>
      <c r="BD33" s="113"/>
      <c r="BE33" s="113"/>
      <c r="BF33" s="113"/>
      <c r="BG33" s="113"/>
      <c r="BH33" s="108"/>
      <c r="BI33" s="105">
        <v>0.8395833333333332</v>
      </c>
      <c r="BJ33" s="110">
        <f t="shared" si="3"/>
        <v>0</v>
      </c>
      <c r="BK33" s="110">
        <f t="shared" si="4"/>
        <v>17</v>
      </c>
      <c r="BL33" s="106">
        <v>28</v>
      </c>
      <c r="BM33" s="114"/>
      <c r="BN33" s="125"/>
      <c r="BO33" s="121"/>
      <c r="BP33" s="121"/>
      <c r="BQ33" s="121"/>
      <c r="BR33" s="109"/>
      <c r="BS33" s="109"/>
      <c r="BT33" s="109"/>
      <c r="BU33" s="109"/>
      <c r="BV33" s="121"/>
      <c r="BW33" s="109"/>
      <c r="BX33" s="109"/>
      <c r="BY33" s="109"/>
      <c r="BZ33" s="109"/>
      <c r="CA33" s="118"/>
      <c r="CB33" s="114"/>
      <c r="CC33" s="119">
        <f t="shared" si="14"/>
        <v>0</v>
      </c>
      <c r="CD33" s="119">
        <f t="shared" si="7"/>
        <v>17</v>
      </c>
      <c r="CE33" s="114"/>
      <c r="CF33" s="109"/>
      <c r="CG33" s="109"/>
      <c r="CH33" s="109"/>
      <c r="CI33" s="109"/>
      <c r="CJ33" s="109"/>
      <c r="CK33" s="109"/>
      <c r="CL33" s="109"/>
      <c r="CM33" s="109"/>
      <c r="CN33" s="118"/>
      <c r="CO33" s="119">
        <f t="shared" si="8"/>
        <v>0</v>
      </c>
      <c r="CP33" s="115"/>
      <c r="CQ33" s="97">
        <v>3</v>
      </c>
      <c r="CR33" s="116">
        <f t="shared" si="9"/>
        <v>17</v>
      </c>
      <c r="CS33" s="114"/>
      <c r="CT33" s="106">
        <f t="shared" si="16"/>
        <v>29</v>
      </c>
      <c r="CU33" s="117">
        <f t="shared" si="11"/>
        <v>3017</v>
      </c>
      <c r="CV33" s="34" t="s">
        <v>354</v>
      </c>
      <c r="CW33" s="35">
        <v>9</v>
      </c>
    </row>
    <row r="34" spans="1:101" s="18" customFormat="1" ht="15.75" customHeight="1">
      <c r="A34" s="96">
        <v>30</v>
      </c>
      <c r="B34" s="97">
        <v>212</v>
      </c>
      <c r="C34" s="98" t="s">
        <v>92</v>
      </c>
      <c r="D34" s="99" t="s">
        <v>84</v>
      </c>
      <c r="E34" s="100">
        <v>1964</v>
      </c>
      <c r="F34" s="99" t="s">
        <v>76</v>
      </c>
      <c r="G34" s="100">
        <v>1973</v>
      </c>
      <c r="H34" s="101">
        <v>0.4305555555555556</v>
      </c>
      <c r="I34" s="97">
        <v>30</v>
      </c>
      <c r="J34" s="97"/>
      <c r="K34" s="103"/>
      <c r="L34" s="97"/>
      <c r="M34" s="97"/>
      <c r="N34" s="103"/>
      <c r="O34" s="97"/>
      <c r="P34" s="97"/>
      <c r="Q34" s="103"/>
      <c r="R34" s="97"/>
      <c r="S34" s="97"/>
      <c r="T34" s="103"/>
      <c r="U34" s="97"/>
      <c r="V34" s="97"/>
      <c r="W34" s="103"/>
      <c r="X34" s="103"/>
      <c r="Y34" s="104"/>
      <c r="Z34" s="105">
        <f t="shared" si="0"/>
        <v>0.4305555555555556</v>
      </c>
      <c r="AA34" s="106">
        <v>26</v>
      </c>
      <c r="AB34" s="107">
        <v>0</v>
      </c>
      <c r="AC34" s="105"/>
      <c r="AD34" s="108"/>
      <c r="AE34" s="109"/>
      <c r="AF34" s="97">
        <v>2</v>
      </c>
      <c r="AG34" s="97">
        <v>2</v>
      </c>
      <c r="AH34" s="97">
        <v>2</v>
      </c>
      <c r="AI34" s="109"/>
      <c r="AJ34" s="109"/>
      <c r="AK34" s="109"/>
      <c r="AL34" s="109"/>
      <c r="AM34" s="109"/>
      <c r="AN34" s="97">
        <v>3</v>
      </c>
      <c r="AO34" s="109"/>
      <c r="AP34" s="109"/>
      <c r="AQ34" s="109"/>
      <c r="AR34" s="109"/>
      <c r="AS34" s="97">
        <v>4</v>
      </c>
      <c r="AT34" s="108"/>
      <c r="AU34" s="105">
        <v>0.6541666666666667</v>
      </c>
      <c r="AV34" s="110">
        <f t="shared" si="1"/>
        <v>13</v>
      </c>
      <c r="AW34" s="110">
        <f t="shared" si="2"/>
        <v>13</v>
      </c>
      <c r="AX34" s="106">
        <v>33</v>
      </c>
      <c r="AY34" s="105"/>
      <c r="AZ34" s="108"/>
      <c r="BA34" s="111" t="s">
        <v>340</v>
      </c>
      <c r="BB34" s="111" t="s">
        <v>340</v>
      </c>
      <c r="BC34" s="111" t="s">
        <v>340</v>
      </c>
      <c r="BD34" s="113"/>
      <c r="BE34" s="113"/>
      <c r="BF34" s="113"/>
      <c r="BG34" s="113"/>
      <c r="BH34" s="108"/>
      <c r="BI34" s="105">
        <v>0.8201388888888889</v>
      </c>
      <c r="BJ34" s="110">
        <f t="shared" si="3"/>
        <v>0</v>
      </c>
      <c r="BK34" s="110">
        <f t="shared" si="4"/>
        <v>13</v>
      </c>
      <c r="BL34" s="106">
        <v>30</v>
      </c>
      <c r="BM34" s="105">
        <v>0.8284722222222222</v>
      </c>
      <c r="BN34" s="108">
        <f>BM34-BI34</f>
        <v>0.008333333333333304</v>
      </c>
      <c r="BO34" s="121"/>
      <c r="BP34" s="121"/>
      <c r="BQ34" s="121"/>
      <c r="BR34" s="109"/>
      <c r="BS34" s="109"/>
      <c r="BT34" s="109"/>
      <c r="BU34" s="109"/>
      <c r="BV34" s="121"/>
      <c r="BW34" s="109"/>
      <c r="BX34" s="109"/>
      <c r="BY34" s="109"/>
      <c r="BZ34" s="109"/>
      <c r="CA34" s="118"/>
      <c r="CB34" s="114"/>
      <c r="CC34" s="119">
        <f t="shared" si="14"/>
        <v>0</v>
      </c>
      <c r="CD34" s="119">
        <f t="shared" si="7"/>
        <v>13</v>
      </c>
      <c r="CE34" s="114"/>
      <c r="CF34" s="109"/>
      <c r="CG34" s="109"/>
      <c r="CH34" s="109"/>
      <c r="CI34" s="109"/>
      <c r="CJ34" s="109"/>
      <c r="CK34" s="109"/>
      <c r="CL34" s="109"/>
      <c r="CM34" s="109"/>
      <c r="CN34" s="118"/>
      <c r="CO34" s="119">
        <f t="shared" si="8"/>
        <v>0</v>
      </c>
      <c r="CP34" s="115"/>
      <c r="CQ34" s="97">
        <v>3</v>
      </c>
      <c r="CR34" s="116">
        <f t="shared" si="9"/>
        <v>13</v>
      </c>
      <c r="CS34" s="114"/>
      <c r="CT34" s="106">
        <f t="shared" si="16"/>
        <v>30</v>
      </c>
      <c r="CU34" s="117">
        <f t="shared" si="11"/>
        <v>3013</v>
      </c>
      <c r="CV34" s="34" t="s">
        <v>349</v>
      </c>
      <c r="CW34" s="35"/>
    </row>
    <row r="35" spans="1:101" s="18" customFormat="1" ht="15.75" customHeight="1">
      <c r="A35" s="96">
        <v>31</v>
      </c>
      <c r="B35" s="97">
        <v>206</v>
      </c>
      <c r="C35" s="120" t="s">
        <v>180</v>
      </c>
      <c r="D35" s="99" t="s">
        <v>156</v>
      </c>
      <c r="E35" s="100">
        <v>1994</v>
      </c>
      <c r="F35" s="99" t="s">
        <v>158</v>
      </c>
      <c r="G35" s="100">
        <v>1995</v>
      </c>
      <c r="H35" s="101">
        <v>0.4305555555555556</v>
      </c>
      <c r="I35" s="97"/>
      <c r="J35" s="97"/>
      <c r="K35" s="103"/>
      <c r="L35" s="97"/>
      <c r="M35" s="97"/>
      <c r="N35" s="103"/>
      <c r="O35" s="97"/>
      <c r="P35" s="97"/>
      <c r="Q35" s="103"/>
      <c r="R35" s="97"/>
      <c r="S35" s="97"/>
      <c r="T35" s="103"/>
      <c r="U35" s="97"/>
      <c r="V35" s="97"/>
      <c r="W35" s="103"/>
      <c r="X35" s="103"/>
      <c r="Y35" s="104"/>
      <c r="Z35" s="105">
        <f t="shared" si="0"/>
        <v>0.4305555555555556</v>
      </c>
      <c r="AA35" s="106">
        <v>33</v>
      </c>
      <c r="AB35" s="107">
        <v>0</v>
      </c>
      <c r="AC35" s="105"/>
      <c r="AD35" s="108"/>
      <c r="AE35" s="97">
        <v>2</v>
      </c>
      <c r="AF35" s="97">
        <v>2</v>
      </c>
      <c r="AG35" s="97">
        <v>2</v>
      </c>
      <c r="AH35" s="97">
        <v>2</v>
      </c>
      <c r="AI35" s="97">
        <v>2</v>
      </c>
      <c r="AJ35" s="97">
        <v>3</v>
      </c>
      <c r="AK35" s="97">
        <v>3</v>
      </c>
      <c r="AL35" s="97">
        <v>3</v>
      </c>
      <c r="AM35" s="97">
        <v>3</v>
      </c>
      <c r="AN35" s="97">
        <v>3</v>
      </c>
      <c r="AO35" s="97">
        <v>4</v>
      </c>
      <c r="AP35" s="97">
        <v>4</v>
      </c>
      <c r="AQ35" s="97">
        <v>4</v>
      </c>
      <c r="AR35" s="97">
        <v>4</v>
      </c>
      <c r="AS35" s="97">
        <v>4</v>
      </c>
      <c r="AT35" s="108"/>
      <c r="AU35" s="105">
        <v>0.8381944444444445</v>
      </c>
      <c r="AV35" s="110">
        <f t="shared" si="1"/>
        <v>45</v>
      </c>
      <c r="AW35" s="110">
        <f t="shared" si="2"/>
        <v>45</v>
      </c>
      <c r="AX35" s="106">
        <v>7</v>
      </c>
      <c r="AY35" s="114"/>
      <c r="AZ35" s="125"/>
      <c r="BA35" s="121"/>
      <c r="BB35" s="121"/>
      <c r="BC35" s="121"/>
      <c r="BD35" s="113"/>
      <c r="BE35" s="113"/>
      <c r="BF35" s="113"/>
      <c r="BG35" s="113"/>
      <c r="BH35" s="108"/>
      <c r="BI35" s="114"/>
      <c r="BJ35" s="119">
        <f t="shared" si="3"/>
        <v>0</v>
      </c>
      <c r="BK35" s="119">
        <f t="shared" si="4"/>
        <v>45</v>
      </c>
      <c r="BL35" s="109">
        <v>31</v>
      </c>
      <c r="BM35" s="114"/>
      <c r="BN35" s="125"/>
      <c r="BO35" s="121"/>
      <c r="BP35" s="121"/>
      <c r="BQ35" s="121"/>
      <c r="BR35" s="109"/>
      <c r="BS35" s="109"/>
      <c r="BT35" s="109"/>
      <c r="BU35" s="109"/>
      <c r="BV35" s="121"/>
      <c r="BW35" s="109"/>
      <c r="BX35" s="109"/>
      <c r="BY35" s="109"/>
      <c r="BZ35" s="109"/>
      <c r="CA35" s="118"/>
      <c r="CB35" s="114"/>
      <c r="CC35" s="119">
        <f t="shared" si="14"/>
        <v>0</v>
      </c>
      <c r="CD35" s="119">
        <f t="shared" si="7"/>
        <v>45</v>
      </c>
      <c r="CE35" s="114"/>
      <c r="CF35" s="109"/>
      <c r="CG35" s="109"/>
      <c r="CH35" s="109"/>
      <c r="CI35" s="109"/>
      <c r="CJ35" s="109"/>
      <c r="CK35" s="109"/>
      <c r="CL35" s="109"/>
      <c r="CM35" s="109"/>
      <c r="CN35" s="118"/>
      <c r="CO35" s="119">
        <f t="shared" si="8"/>
        <v>0</v>
      </c>
      <c r="CP35" s="115"/>
      <c r="CQ35" s="97">
        <v>0</v>
      </c>
      <c r="CR35" s="116">
        <f t="shared" si="9"/>
        <v>45</v>
      </c>
      <c r="CS35" s="114"/>
      <c r="CT35" s="106">
        <f t="shared" si="16"/>
        <v>31</v>
      </c>
      <c r="CU35" s="117">
        <f t="shared" si="11"/>
        <v>45</v>
      </c>
      <c r="CV35" s="64" t="s">
        <v>353</v>
      </c>
      <c r="CW35" s="35">
        <v>10</v>
      </c>
    </row>
    <row r="36" spans="1:101" s="18" customFormat="1" ht="15.75" customHeight="1">
      <c r="A36" s="96">
        <v>32</v>
      </c>
      <c r="B36" s="97">
        <v>240</v>
      </c>
      <c r="C36" s="98" t="s">
        <v>74</v>
      </c>
      <c r="D36" s="99" t="s">
        <v>87</v>
      </c>
      <c r="E36" s="100">
        <v>1985</v>
      </c>
      <c r="F36" s="99" t="s">
        <v>101</v>
      </c>
      <c r="G36" s="100">
        <v>1974</v>
      </c>
      <c r="H36" s="101">
        <v>0.4305555555555556</v>
      </c>
      <c r="I36" s="97">
        <v>25</v>
      </c>
      <c r="J36" s="97"/>
      <c r="K36" s="103"/>
      <c r="L36" s="97"/>
      <c r="M36" s="97"/>
      <c r="N36" s="103"/>
      <c r="O36" s="97"/>
      <c r="P36" s="97"/>
      <c r="Q36" s="103"/>
      <c r="R36" s="97"/>
      <c r="S36" s="97"/>
      <c r="T36" s="103"/>
      <c r="U36" s="97"/>
      <c r="V36" s="97"/>
      <c r="W36" s="103"/>
      <c r="X36" s="103"/>
      <c r="Y36" s="104"/>
      <c r="Z36" s="105">
        <f t="shared" si="0"/>
        <v>0.4305555555555556</v>
      </c>
      <c r="AA36" s="106">
        <v>23</v>
      </c>
      <c r="AB36" s="107">
        <v>1</v>
      </c>
      <c r="AC36" s="105"/>
      <c r="AD36" s="108"/>
      <c r="AE36" s="109"/>
      <c r="AF36" s="109"/>
      <c r="AG36" s="97">
        <v>2</v>
      </c>
      <c r="AH36" s="97">
        <v>2</v>
      </c>
      <c r="AI36" s="97">
        <v>2</v>
      </c>
      <c r="AJ36" s="109"/>
      <c r="AK36" s="109"/>
      <c r="AL36" s="97">
        <v>3</v>
      </c>
      <c r="AM36" s="97">
        <v>3</v>
      </c>
      <c r="AN36" s="109"/>
      <c r="AO36" s="109"/>
      <c r="AP36" s="109"/>
      <c r="AQ36" s="97">
        <v>4</v>
      </c>
      <c r="AR36" s="97">
        <v>4</v>
      </c>
      <c r="AS36" s="109"/>
      <c r="AT36" s="108"/>
      <c r="AU36" s="105">
        <v>0.6493055555555556</v>
      </c>
      <c r="AV36" s="110">
        <f t="shared" si="1"/>
        <v>20</v>
      </c>
      <c r="AW36" s="110">
        <f t="shared" si="2"/>
        <v>21</v>
      </c>
      <c r="AX36" s="106">
        <v>26</v>
      </c>
      <c r="AY36" s="105"/>
      <c r="AZ36" s="108"/>
      <c r="BA36" s="121"/>
      <c r="BB36" s="121"/>
      <c r="BC36" s="121"/>
      <c r="BD36" s="112">
        <v>2</v>
      </c>
      <c r="BE36" s="112">
        <v>4</v>
      </c>
      <c r="BF36" s="113"/>
      <c r="BG36" s="113"/>
      <c r="BH36" s="108"/>
      <c r="BI36" s="126">
        <v>0.8263888888888888</v>
      </c>
      <c r="BJ36" s="119">
        <f t="shared" si="3"/>
        <v>6</v>
      </c>
      <c r="BK36" s="119">
        <f t="shared" si="4"/>
        <v>27</v>
      </c>
      <c r="BL36" s="109">
        <v>32</v>
      </c>
      <c r="BM36" s="114"/>
      <c r="BN36" s="125"/>
      <c r="BO36" s="121"/>
      <c r="BP36" s="121"/>
      <c r="BQ36" s="121"/>
      <c r="BR36" s="109"/>
      <c r="BS36" s="109"/>
      <c r="BT36" s="109"/>
      <c r="BU36" s="109"/>
      <c r="BV36" s="121"/>
      <c r="BW36" s="109"/>
      <c r="BX36" s="109"/>
      <c r="BY36" s="109"/>
      <c r="BZ36" s="109"/>
      <c r="CA36" s="118"/>
      <c r="CB36" s="114"/>
      <c r="CC36" s="119">
        <f t="shared" si="14"/>
        <v>0</v>
      </c>
      <c r="CD36" s="119">
        <f t="shared" si="7"/>
        <v>27</v>
      </c>
      <c r="CE36" s="114"/>
      <c r="CF36" s="109"/>
      <c r="CG36" s="109"/>
      <c r="CH36" s="109"/>
      <c r="CI36" s="109"/>
      <c r="CJ36" s="109"/>
      <c r="CK36" s="109"/>
      <c r="CL36" s="109"/>
      <c r="CM36" s="109"/>
      <c r="CN36" s="118"/>
      <c r="CO36" s="119">
        <f t="shared" si="8"/>
        <v>0</v>
      </c>
      <c r="CP36" s="115"/>
      <c r="CQ36" s="97">
        <v>0</v>
      </c>
      <c r="CR36" s="116">
        <f t="shared" si="9"/>
        <v>27</v>
      </c>
      <c r="CS36" s="114"/>
      <c r="CT36" s="106">
        <f t="shared" si="16"/>
        <v>32</v>
      </c>
      <c r="CU36" s="117">
        <f t="shared" si="11"/>
        <v>27</v>
      </c>
      <c r="CV36" s="34" t="s">
        <v>349</v>
      </c>
      <c r="CW36" s="35"/>
    </row>
    <row r="37" spans="1:101" s="18" customFormat="1" ht="15.75" customHeight="1">
      <c r="A37" s="96">
        <v>33</v>
      </c>
      <c r="B37" s="97">
        <v>228</v>
      </c>
      <c r="C37" s="98" t="s">
        <v>121</v>
      </c>
      <c r="D37" s="99" t="s">
        <v>118</v>
      </c>
      <c r="E37" s="100">
        <v>1982</v>
      </c>
      <c r="F37" s="99" t="s">
        <v>116</v>
      </c>
      <c r="G37" s="100">
        <v>1981</v>
      </c>
      <c r="H37" s="101">
        <v>0.4305555555555556</v>
      </c>
      <c r="I37" s="97">
        <v>21</v>
      </c>
      <c r="J37" s="97"/>
      <c r="K37" s="103"/>
      <c r="L37" s="97"/>
      <c r="M37" s="97"/>
      <c r="N37" s="103"/>
      <c r="O37" s="97"/>
      <c r="P37" s="97"/>
      <c r="Q37" s="103"/>
      <c r="R37" s="97"/>
      <c r="S37" s="97"/>
      <c r="T37" s="103"/>
      <c r="U37" s="97"/>
      <c r="V37" s="97"/>
      <c r="W37" s="103"/>
      <c r="X37" s="103"/>
      <c r="Y37" s="104" t="s">
        <v>587</v>
      </c>
      <c r="Z37" s="105">
        <f t="shared" si="0"/>
        <v>0.46307870370370374</v>
      </c>
      <c r="AA37" s="106">
        <v>29</v>
      </c>
      <c r="AB37" s="107">
        <v>0</v>
      </c>
      <c r="AC37" s="105"/>
      <c r="AD37" s="108"/>
      <c r="AE37" s="109"/>
      <c r="AF37" s="97">
        <v>2</v>
      </c>
      <c r="AG37" s="97">
        <v>2</v>
      </c>
      <c r="AH37" s="97">
        <v>2</v>
      </c>
      <c r="AI37" s="109"/>
      <c r="AJ37" s="109"/>
      <c r="AK37" s="109"/>
      <c r="AL37" s="109"/>
      <c r="AM37" s="109"/>
      <c r="AN37" s="97">
        <v>3</v>
      </c>
      <c r="AO37" s="97">
        <v>4</v>
      </c>
      <c r="AP37" s="109"/>
      <c r="AQ37" s="109"/>
      <c r="AR37" s="109"/>
      <c r="AS37" s="97">
        <v>4</v>
      </c>
      <c r="AT37" s="108"/>
      <c r="AU37" s="105">
        <v>0.6430555555555556</v>
      </c>
      <c r="AV37" s="110">
        <f t="shared" si="1"/>
        <v>17</v>
      </c>
      <c r="AW37" s="110">
        <f t="shared" si="2"/>
        <v>17</v>
      </c>
      <c r="AX37" s="106">
        <v>29</v>
      </c>
      <c r="AY37" s="105"/>
      <c r="AZ37" s="108"/>
      <c r="BA37" s="121" t="s">
        <v>340</v>
      </c>
      <c r="BB37" s="121" t="s">
        <v>340</v>
      </c>
      <c r="BC37" s="121"/>
      <c r="BD37" s="113"/>
      <c r="BE37" s="113"/>
      <c r="BF37" s="113"/>
      <c r="BG37" s="113"/>
      <c r="BH37" s="108"/>
      <c r="BI37" s="114"/>
      <c r="BJ37" s="119">
        <f t="shared" si="3"/>
        <v>0</v>
      </c>
      <c r="BK37" s="119">
        <f t="shared" si="4"/>
        <v>17</v>
      </c>
      <c r="BL37" s="109">
        <v>33</v>
      </c>
      <c r="BM37" s="114"/>
      <c r="BN37" s="125"/>
      <c r="BO37" s="121"/>
      <c r="BP37" s="121"/>
      <c r="BQ37" s="121"/>
      <c r="BR37" s="109"/>
      <c r="BS37" s="109"/>
      <c r="BT37" s="109"/>
      <c r="BU37" s="109"/>
      <c r="BV37" s="121"/>
      <c r="BW37" s="109"/>
      <c r="BX37" s="109"/>
      <c r="BY37" s="109"/>
      <c r="BZ37" s="109"/>
      <c r="CA37" s="118"/>
      <c r="CB37" s="114"/>
      <c r="CC37" s="119">
        <f t="shared" si="14"/>
        <v>0</v>
      </c>
      <c r="CD37" s="119">
        <f t="shared" si="7"/>
        <v>17</v>
      </c>
      <c r="CE37" s="114"/>
      <c r="CF37" s="109"/>
      <c r="CG37" s="109"/>
      <c r="CH37" s="109"/>
      <c r="CI37" s="109"/>
      <c r="CJ37" s="109"/>
      <c r="CK37" s="109"/>
      <c r="CL37" s="109"/>
      <c r="CM37" s="109"/>
      <c r="CN37" s="118"/>
      <c r="CO37" s="119">
        <f t="shared" si="8"/>
        <v>0</v>
      </c>
      <c r="CP37" s="115"/>
      <c r="CQ37" s="97">
        <v>0</v>
      </c>
      <c r="CR37" s="116">
        <f t="shared" si="9"/>
        <v>17</v>
      </c>
      <c r="CS37" s="114"/>
      <c r="CT37" s="106">
        <f t="shared" si="16"/>
        <v>33</v>
      </c>
      <c r="CU37" s="117">
        <f t="shared" si="11"/>
        <v>17</v>
      </c>
      <c r="CV37" s="34" t="s">
        <v>350</v>
      </c>
      <c r="CW37" s="35">
        <v>11</v>
      </c>
    </row>
    <row r="38" spans="1:101" s="18" customFormat="1" ht="15.75" customHeight="1" thickBot="1">
      <c r="A38" s="127">
        <v>34</v>
      </c>
      <c r="B38" s="128">
        <v>232</v>
      </c>
      <c r="C38" s="129" t="s">
        <v>9</v>
      </c>
      <c r="D38" s="130" t="s">
        <v>14</v>
      </c>
      <c r="E38" s="131">
        <v>1984</v>
      </c>
      <c r="F38" s="130" t="s">
        <v>144</v>
      </c>
      <c r="G38" s="131">
        <v>1983</v>
      </c>
      <c r="H38" s="132" t="s">
        <v>566</v>
      </c>
      <c r="I38" s="128"/>
      <c r="J38" s="128"/>
      <c r="K38" s="133"/>
      <c r="L38" s="128"/>
      <c r="M38" s="128"/>
      <c r="N38" s="133"/>
      <c r="O38" s="128"/>
      <c r="P38" s="128"/>
      <c r="Q38" s="133"/>
      <c r="R38" s="128"/>
      <c r="S38" s="128"/>
      <c r="T38" s="133"/>
      <c r="U38" s="128"/>
      <c r="V38" s="128"/>
      <c r="W38" s="133"/>
      <c r="X38" s="133"/>
      <c r="Y38" s="134"/>
      <c r="Z38" s="135"/>
      <c r="AA38" s="136" t="s">
        <v>343</v>
      </c>
      <c r="AB38" s="137">
        <v>-20</v>
      </c>
      <c r="AC38" s="135"/>
      <c r="AD38" s="138"/>
      <c r="AE38" s="128">
        <v>2</v>
      </c>
      <c r="AF38" s="128">
        <v>2</v>
      </c>
      <c r="AG38" s="128">
        <v>2</v>
      </c>
      <c r="AH38" s="128">
        <v>2</v>
      </c>
      <c r="AI38" s="128">
        <v>1</v>
      </c>
      <c r="AJ38" s="139"/>
      <c r="AK38" s="139"/>
      <c r="AL38" s="139"/>
      <c r="AM38" s="139"/>
      <c r="AN38" s="128">
        <v>3</v>
      </c>
      <c r="AO38" s="128">
        <v>4</v>
      </c>
      <c r="AP38" s="139"/>
      <c r="AQ38" s="139"/>
      <c r="AR38" s="128">
        <v>4</v>
      </c>
      <c r="AS38" s="128">
        <v>4</v>
      </c>
      <c r="AT38" s="138"/>
      <c r="AU38" s="135">
        <v>0.6597222222222222</v>
      </c>
      <c r="AV38" s="140">
        <f t="shared" si="1"/>
        <v>24</v>
      </c>
      <c r="AW38" s="140">
        <f t="shared" si="2"/>
        <v>4</v>
      </c>
      <c r="AX38" s="136">
        <v>34</v>
      </c>
      <c r="AY38" s="135">
        <v>0.6819444444444445</v>
      </c>
      <c r="AZ38" s="138">
        <f>AY38-AU38</f>
        <v>0.022222222222222254</v>
      </c>
      <c r="BA38" s="141"/>
      <c r="BB38" s="141"/>
      <c r="BC38" s="141"/>
      <c r="BD38" s="142"/>
      <c r="BE38" s="142"/>
      <c r="BF38" s="142"/>
      <c r="BG38" s="142"/>
      <c r="BH38" s="138"/>
      <c r="BI38" s="143"/>
      <c r="BJ38" s="144">
        <f t="shared" si="3"/>
        <v>0</v>
      </c>
      <c r="BK38" s="144">
        <f t="shared" si="4"/>
        <v>4</v>
      </c>
      <c r="BL38" s="139">
        <v>34</v>
      </c>
      <c r="BM38" s="143"/>
      <c r="BN38" s="145"/>
      <c r="BO38" s="141"/>
      <c r="BP38" s="141"/>
      <c r="BQ38" s="141"/>
      <c r="BR38" s="139"/>
      <c r="BS38" s="139"/>
      <c r="BT38" s="139"/>
      <c r="BU38" s="139"/>
      <c r="BV38" s="141"/>
      <c r="BW38" s="139"/>
      <c r="BX38" s="139"/>
      <c r="BY38" s="139"/>
      <c r="BZ38" s="139"/>
      <c r="CA38" s="146"/>
      <c r="CB38" s="143"/>
      <c r="CC38" s="144">
        <f t="shared" si="14"/>
        <v>0</v>
      </c>
      <c r="CD38" s="144">
        <f t="shared" si="7"/>
        <v>4</v>
      </c>
      <c r="CE38" s="143"/>
      <c r="CF38" s="139"/>
      <c r="CG38" s="139"/>
      <c r="CH38" s="139"/>
      <c r="CI38" s="139"/>
      <c r="CJ38" s="139"/>
      <c r="CK38" s="139"/>
      <c r="CL38" s="139"/>
      <c r="CM38" s="139"/>
      <c r="CN38" s="146"/>
      <c r="CO38" s="144">
        <f t="shared" si="8"/>
        <v>0</v>
      </c>
      <c r="CP38" s="147"/>
      <c r="CQ38" s="128">
        <v>0</v>
      </c>
      <c r="CR38" s="148">
        <f t="shared" si="9"/>
        <v>4</v>
      </c>
      <c r="CS38" s="143"/>
      <c r="CT38" s="136">
        <f t="shared" si="16"/>
        <v>34</v>
      </c>
      <c r="CU38" s="149">
        <f t="shared" si="11"/>
        <v>4</v>
      </c>
      <c r="CV38" s="38" t="s">
        <v>349</v>
      </c>
      <c r="CW38" s="39"/>
    </row>
    <row r="39" spans="1:98" ht="12.7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T39" s="1"/>
    </row>
    <row r="40" spans="1:98" ht="12.75">
      <c r="A40" s="1"/>
      <c r="B40" s="2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T40" s="1"/>
    </row>
    <row r="41" spans="1:98" ht="12.75">
      <c r="A41" s="1"/>
      <c r="B41" s="2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T41" s="1"/>
    </row>
    <row r="42" spans="1:2" ht="12.75">
      <c r="A42" s="1"/>
      <c r="B42" s="2"/>
    </row>
    <row r="43" spans="1:2" ht="12.75">
      <c r="A43" s="1"/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4" ht="12.75">
      <c r="B64" s="2"/>
    </row>
    <row r="65" ht="12.75">
      <c r="B65" s="2"/>
    </row>
    <row r="66" ht="12.75">
      <c r="B66" s="2"/>
    </row>
    <row r="67" ht="12.75">
      <c r="B67" s="3"/>
    </row>
  </sheetData>
  <sheetProtection/>
  <mergeCells count="18">
    <mergeCell ref="CO3:CT3"/>
    <mergeCell ref="CB3:CE3"/>
    <mergeCell ref="BY3:CA3"/>
    <mergeCell ref="CF3:CN3"/>
    <mergeCell ref="AU1:BY1"/>
    <mergeCell ref="AU2:BY2"/>
    <mergeCell ref="BI3:BN3"/>
    <mergeCell ref="BO3:BU3"/>
    <mergeCell ref="BZ1:CT1"/>
    <mergeCell ref="BZ2:CT2"/>
    <mergeCell ref="I3:U3"/>
    <mergeCell ref="BV3:BX3"/>
    <mergeCell ref="Z3:AD3"/>
    <mergeCell ref="AE3:AT3"/>
    <mergeCell ref="AU3:AZ3"/>
    <mergeCell ref="BA3:BH3"/>
    <mergeCell ref="A1:AS1"/>
    <mergeCell ref="A2:AS2"/>
  </mergeCells>
  <printOptions/>
  <pageMargins left="0.2362204724409449" right="0.31496062992125984" top="0.31496062992125984" bottom="0.2362204724409449" header="0.31496062992125984" footer="0.31496062992125984"/>
  <pageSetup fitToWidth="2" fitToHeight="1" horizontalDpi="300" verticalDpi="3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1"/>
  <sheetViews>
    <sheetView zoomScalePageLayoutView="0" workbookViewId="0" topLeftCell="A1">
      <pane xSplit="3" ySplit="3" topLeftCell="D4" activePane="bottomRight" state="frozen"/>
      <selection pane="topLeft" activeCell="CC59" sqref="CC59"/>
      <selection pane="topRight" activeCell="CC59" sqref="CC59"/>
      <selection pane="bottomLeft" activeCell="CC59" sqref="CC59"/>
      <selection pane="bottomRight" activeCell="D38" sqref="D38"/>
    </sheetView>
  </sheetViews>
  <sheetFormatPr defaultColWidth="17.140625" defaultRowHeight="12.75"/>
  <cols>
    <col min="1" max="1" width="3.140625" style="0" bestFit="1" customWidth="1"/>
    <col min="2" max="2" width="4.28125" style="0" bestFit="1" customWidth="1"/>
    <col min="3" max="3" width="15.57421875" style="0" bestFit="1" customWidth="1"/>
    <col min="4" max="4" width="30.00390625" style="0" customWidth="1"/>
    <col min="5" max="5" width="7.57421875" style="0" customWidth="1"/>
    <col min="6" max="6" width="27.57421875" style="0" customWidth="1"/>
    <col min="7" max="7" width="6.140625" style="0" customWidth="1"/>
    <col min="8" max="8" width="5.57421875" style="5" bestFit="1" customWidth="1"/>
    <col min="9" max="10" width="3.00390625" style="5" bestFit="1" customWidth="1"/>
    <col min="11" max="12" width="3.140625" style="5" bestFit="1" customWidth="1"/>
    <col min="13" max="13" width="2.00390625" style="5" customWidth="1"/>
    <col min="14" max="23" width="3.00390625" style="6" bestFit="1" customWidth="1"/>
    <col min="24" max="28" width="3.00390625" style="6" customWidth="1"/>
    <col min="29" max="29" width="6.28125" style="6" bestFit="1" customWidth="1"/>
    <col min="30" max="30" width="6.8515625" style="6" bestFit="1" customWidth="1"/>
    <col min="31" max="33" width="6.8515625" style="6" customWidth="1"/>
    <col min="34" max="34" width="6.140625" style="6" bestFit="1" customWidth="1"/>
    <col min="35" max="35" width="5.8515625" style="6" bestFit="1" customWidth="1"/>
    <col min="36" max="36" width="6.28125" style="6" bestFit="1" customWidth="1"/>
    <col min="37" max="38" width="3.00390625" style="6" bestFit="1" customWidth="1"/>
    <col min="39" max="46" width="3.140625" style="6" bestFit="1" customWidth="1"/>
    <col min="47" max="47" width="4.57421875" style="6" bestFit="1" customWidth="1"/>
    <col min="48" max="53" width="3.140625" style="6" bestFit="1" customWidth="1"/>
    <col min="54" max="57" width="3.00390625" style="6" bestFit="1" customWidth="1"/>
    <col min="58" max="60" width="3.140625" style="6" bestFit="1" customWidth="1"/>
    <col min="61" max="61" width="6.28125" style="6" bestFit="1" customWidth="1"/>
    <col min="62" max="64" width="6.8515625" style="6" bestFit="1" customWidth="1"/>
    <col min="65" max="65" width="6.140625" style="5" bestFit="1" customWidth="1"/>
    <col min="66" max="66" width="6.28125" style="5" bestFit="1" customWidth="1"/>
    <col min="67" max="67" width="6.8515625" style="5" bestFit="1" customWidth="1"/>
    <col min="68" max="68" width="6.00390625" style="5" bestFit="1" customWidth="1"/>
    <col min="69" max="76" width="3.140625" style="5" bestFit="1" customWidth="1"/>
    <col min="77" max="77" width="6.28125" style="5" bestFit="1" customWidth="1"/>
    <col min="78" max="78" width="6.8515625" style="5" customWidth="1"/>
    <col min="79" max="79" width="2.7109375" style="5" customWidth="1"/>
    <col min="80" max="80" width="4.7109375" style="5" bestFit="1" customWidth="1"/>
    <col min="81" max="81" width="6.8515625" style="5" customWidth="1"/>
    <col min="82" max="82" width="6.28125" style="5" bestFit="1" customWidth="1"/>
    <col min="83" max="83" width="6.140625" style="5" customWidth="1"/>
    <col min="84" max="84" width="5.00390625" style="0" hidden="1" customWidth="1"/>
    <col min="85" max="85" width="4.140625" style="5" bestFit="1" customWidth="1"/>
    <col min="86" max="86" width="6.421875" style="5" customWidth="1"/>
    <col min="87" max="87" width="5.421875" style="0" customWidth="1"/>
  </cols>
  <sheetData>
    <row r="1" spans="1:85" ht="12.75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7"/>
      <c r="AD1" s="197" t="s">
        <v>298</v>
      </c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 t="s">
        <v>298</v>
      </c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5"/>
      <c r="CG1" s="7"/>
    </row>
    <row r="2" spans="1:85" ht="18" customHeight="1">
      <c r="A2" s="196" t="s">
        <v>192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7"/>
      <c r="AD2" s="196" t="s">
        <v>192</v>
      </c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9" t="s">
        <v>192</v>
      </c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6"/>
      <c r="CG2" s="17"/>
    </row>
    <row r="3" spans="1:86" s="14" customFormat="1" ht="18.75" customHeight="1" thickBot="1">
      <c r="A3" s="9"/>
      <c r="B3" s="9"/>
      <c r="C3" s="9"/>
      <c r="D3" s="9"/>
      <c r="E3" s="9"/>
      <c r="F3" s="9"/>
      <c r="G3" s="9"/>
      <c r="H3" s="21" t="s">
        <v>200</v>
      </c>
      <c r="I3" s="206" t="s">
        <v>310</v>
      </c>
      <c r="J3" s="206"/>
      <c r="K3" s="206"/>
      <c r="L3" s="206"/>
      <c r="M3" s="22"/>
      <c r="N3" s="203" t="s">
        <v>235</v>
      </c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5"/>
      <c r="AD3" s="203" t="s">
        <v>1</v>
      </c>
      <c r="AE3" s="204"/>
      <c r="AF3" s="204"/>
      <c r="AG3" s="204"/>
      <c r="AH3" s="204"/>
      <c r="AI3" s="204"/>
      <c r="AJ3" s="205"/>
      <c r="AK3" s="203" t="s">
        <v>314</v>
      </c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0" t="s">
        <v>280</v>
      </c>
      <c r="BC3" s="201"/>
      <c r="BD3" s="202"/>
      <c r="BE3" s="200" t="s">
        <v>314</v>
      </c>
      <c r="BF3" s="201"/>
      <c r="BG3" s="201"/>
      <c r="BH3" s="201"/>
      <c r="BI3" s="202"/>
      <c r="BJ3" s="203" t="s">
        <v>3</v>
      </c>
      <c r="BK3" s="204"/>
      <c r="BL3" s="204"/>
      <c r="BM3" s="205"/>
      <c r="BN3" s="23"/>
      <c r="BO3" s="21" t="s">
        <v>46</v>
      </c>
      <c r="BP3" s="21" t="s">
        <v>3</v>
      </c>
      <c r="BQ3" s="200" t="s">
        <v>293</v>
      </c>
      <c r="BR3" s="201"/>
      <c r="BS3" s="201"/>
      <c r="BT3" s="201"/>
      <c r="BU3" s="201"/>
      <c r="BV3" s="201"/>
      <c r="BW3" s="201"/>
      <c r="BX3" s="201"/>
      <c r="BY3" s="202"/>
      <c r="BZ3" s="204" t="s">
        <v>200</v>
      </c>
      <c r="CA3" s="204"/>
      <c r="CB3" s="204"/>
      <c r="CC3" s="204"/>
      <c r="CD3" s="204"/>
      <c r="CE3" s="205"/>
      <c r="CG3" s="19"/>
      <c r="CH3" s="19"/>
    </row>
    <row r="4" spans="1:86" s="13" customFormat="1" ht="24.75" thickBot="1">
      <c r="A4" s="10" t="s">
        <v>60</v>
      </c>
      <c r="B4" s="11" t="s">
        <v>190</v>
      </c>
      <c r="C4" s="12" t="s">
        <v>150</v>
      </c>
      <c r="D4" s="8" t="s">
        <v>81</v>
      </c>
      <c r="E4" s="8" t="s">
        <v>134</v>
      </c>
      <c r="F4" s="8" t="s">
        <v>149</v>
      </c>
      <c r="G4" s="8" t="s">
        <v>134</v>
      </c>
      <c r="H4" s="24" t="s">
        <v>199</v>
      </c>
      <c r="I4" s="25" t="s">
        <v>95</v>
      </c>
      <c r="J4" s="25" t="s">
        <v>96</v>
      </c>
      <c r="K4" s="24" t="s">
        <v>311</v>
      </c>
      <c r="L4" s="24" t="s">
        <v>312</v>
      </c>
      <c r="M4" s="26"/>
      <c r="N4" s="27" t="s">
        <v>106</v>
      </c>
      <c r="O4" s="27" t="s">
        <v>89</v>
      </c>
      <c r="P4" s="27" t="s">
        <v>221</v>
      </c>
      <c r="Q4" s="27" t="s">
        <v>222</v>
      </c>
      <c r="R4" s="27" t="s">
        <v>94</v>
      </c>
      <c r="S4" s="27" t="s">
        <v>223</v>
      </c>
      <c r="T4" s="27" t="s">
        <v>224</v>
      </c>
      <c r="U4" s="27" t="s">
        <v>225</v>
      </c>
      <c r="V4" s="27" t="s">
        <v>226</v>
      </c>
      <c r="W4" s="27" t="s">
        <v>227</v>
      </c>
      <c r="X4" s="27" t="s">
        <v>228</v>
      </c>
      <c r="Y4" s="27" t="s">
        <v>229</v>
      </c>
      <c r="Z4" s="27" t="s">
        <v>230</v>
      </c>
      <c r="AA4" s="27" t="s">
        <v>231</v>
      </c>
      <c r="AB4" s="27" t="s">
        <v>232</v>
      </c>
      <c r="AC4" s="28" t="s">
        <v>345</v>
      </c>
      <c r="AD4" s="27" t="s">
        <v>233</v>
      </c>
      <c r="AE4" s="24" t="s">
        <v>209</v>
      </c>
      <c r="AF4" s="27" t="s">
        <v>197</v>
      </c>
      <c r="AG4" s="27" t="s">
        <v>236</v>
      </c>
      <c r="AH4" s="27" t="s">
        <v>299</v>
      </c>
      <c r="AI4" s="27" t="s">
        <v>313</v>
      </c>
      <c r="AJ4" s="28" t="s">
        <v>344</v>
      </c>
      <c r="AK4" s="29" t="s">
        <v>113</v>
      </c>
      <c r="AL4" s="29" t="s">
        <v>111</v>
      </c>
      <c r="AM4" s="27" t="s">
        <v>315</v>
      </c>
      <c r="AN4" s="27" t="s">
        <v>316</v>
      </c>
      <c r="AO4" s="27" t="s">
        <v>317</v>
      </c>
      <c r="AP4" s="27" t="s">
        <v>318</v>
      </c>
      <c r="AQ4" s="27" t="s">
        <v>319</v>
      </c>
      <c r="AR4" s="27" t="s">
        <v>320</v>
      </c>
      <c r="AS4" s="27" t="s">
        <v>321</v>
      </c>
      <c r="AT4" s="27" t="s">
        <v>322</v>
      </c>
      <c r="AU4" s="27" t="s">
        <v>323</v>
      </c>
      <c r="AV4" s="27" t="s">
        <v>324</v>
      </c>
      <c r="AW4" s="27" t="s">
        <v>325</v>
      </c>
      <c r="AX4" s="27" t="s">
        <v>326</v>
      </c>
      <c r="AY4" s="27" t="s">
        <v>327</v>
      </c>
      <c r="AZ4" s="27" t="s">
        <v>328</v>
      </c>
      <c r="BA4" s="27" t="s">
        <v>329</v>
      </c>
      <c r="BB4" s="29" t="s">
        <v>97</v>
      </c>
      <c r="BC4" s="27" t="s">
        <v>89</v>
      </c>
      <c r="BD4" s="27" t="s">
        <v>94</v>
      </c>
      <c r="BE4" s="29" t="s">
        <v>98</v>
      </c>
      <c r="BF4" s="27" t="s">
        <v>330</v>
      </c>
      <c r="BG4" s="27" t="s">
        <v>202</v>
      </c>
      <c r="BH4" s="27" t="s">
        <v>331</v>
      </c>
      <c r="BI4" s="28" t="s">
        <v>345</v>
      </c>
      <c r="BJ4" s="27" t="s">
        <v>332</v>
      </c>
      <c r="BK4" s="27" t="s">
        <v>333</v>
      </c>
      <c r="BL4" s="27" t="s">
        <v>236</v>
      </c>
      <c r="BM4" s="27" t="s">
        <v>299</v>
      </c>
      <c r="BN4" s="28" t="s">
        <v>344</v>
      </c>
      <c r="BO4" s="27" t="s">
        <v>283</v>
      </c>
      <c r="BP4" s="27" t="s">
        <v>284</v>
      </c>
      <c r="BQ4" s="29" t="s">
        <v>285</v>
      </c>
      <c r="BR4" s="29" t="s">
        <v>286</v>
      </c>
      <c r="BS4" s="29" t="s">
        <v>287</v>
      </c>
      <c r="BT4" s="29" t="s">
        <v>288</v>
      </c>
      <c r="BU4" s="27" t="s">
        <v>289</v>
      </c>
      <c r="BV4" s="27" t="s">
        <v>290</v>
      </c>
      <c r="BW4" s="27" t="s">
        <v>291</v>
      </c>
      <c r="BX4" s="27" t="s">
        <v>292</v>
      </c>
      <c r="BY4" s="28" t="s">
        <v>345</v>
      </c>
      <c r="BZ4" s="27" t="s">
        <v>294</v>
      </c>
      <c r="CA4" s="30"/>
      <c r="CB4" s="27" t="s">
        <v>198</v>
      </c>
      <c r="CC4" s="27" t="s">
        <v>295</v>
      </c>
      <c r="CD4" s="27" t="s">
        <v>297</v>
      </c>
      <c r="CE4" s="27" t="s">
        <v>296</v>
      </c>
      <c r="CF4" s="31"/>
      <c r="CG4" s="32"/>
      <c r="CH4" s="33" t="s">
        <v>355</v>
      </c>
    </row>
    <row r="5" spans="1:86" s="18" customFormat="1" ht="15.75" customHeight="1">
      <c r="A5" s="96">
        <v>1</v>
      </c>
      <c r="B5" s="150">
        <v>305</v>
      </c>
      <c r="C5" s="151" t="s">
        <v>151</v>
      </c>
      <c r="D5" s="152" t="s">
        <v>49</v>
      </c>
      <c r="E5" s="153">
        <v>1988</v>
      </c>
      <c r="F5" s="152" t="s">
        <v>58</v>
      </c>
      <c r="G5" s="153">
        <v>1986</v>
      </c>
      <c r="H5" s="154">
        <v>0.5</v>
      </c>
      <c r="I5" s="155" t="s">
        <v>340</v>
      </c>
      <c r="J5" s="155" t="s">
        <v>342</v>
      </c>
      <c r="K5" s="97">
        <v>3</v>
      </c>
      <c r="L5" s="97">
        <v>4</v>
      </c>
      <c r="M5" s="156"/>
      <c r="N5" s="97">
        <v>2</v>
      </c>
      <c r="O5" s="97">
        <v>2</v>
      </c>
      <c r="P5" s="97">
        <v>2</v>
      </c>
      <c r="Q5" s="97">
        <v>2</v>
      </c>
      <c r="R5" s="97">
        <v>2</v>
      </c>
      <c r="S5" s="97">
        <v>3</v>
      </c>
      <c r="T5" s="109"/>
      <c r="U5" s="97">
        <v>3</v>
      </c>
      <c r="V5" s="97">
        <v>3</v>
      </c>
      <c r="W5" s="97">
        <v>3</v>
      </c>
      <c r="X5" s="97">
        <v>4</v>
      </c>
      <c r="Y5" s="97">
        <v>4</v>
      </c>
      <c r="Z5" s="109"/>
      <c r="AA5" s="97">
        <v>4</v>
      </c>
      <c r="AB5" s="97">
        <v>4</v>
      </c>
      <c r="AC5" s="108">
        <f aca="true" t="shared" si="0" ref="AC5:AC12">AD5-H5</f>
        <v>0.10624999999999996</v>
      </c>
      <c r="AD5" s="105">
        <v>0.60625</v>
      </c>
      <c r="AE5" s="107">
        <f aca="true" t="shared" si="1" ref="AE5:AE12">SUM(K5:L5)</f>
        <v>7</v>
      </c>
      <c r="AF5" s="110">
        <f aca="true" t="shared" si="2" ref="AF5:AF12">SUM(N5:AB5)</f>
        <v>38</v>
      </c>
      <c r="AG5" s="110">
        <f aca="true" t="shared" si="3" ref="AG5:AG12">AE5+AF5</f>
        <v>45</v>
      </c>
      <c r="AH5" s="106">
        <v>2</v>
      </c>
      <c r="AI5" s="105">
        <v>0.6180555555555556</v>
      </c>
      <c r="AJ5" s="108">
        <f>AI5-AD5</f>
        <v>0.011805555555555625</v>
      </c>
      <c r="AK5" s="111" t="s">
        <v>340</v>
      </c>
      <c r="AL5" s="111" t="s">
        <v>340</v>
      </c>
      <c r="AM5" s="109"/>
      <c r="AN5" s="109"/>
      <c r="AO5" s="97">
        <v>4</v>
      </c>
      <c r="AP5" s="97">
        <v>5</v>
      </c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1" t="s">
        <v>340</v>
      </c>
      <c r="BC5" s="97">
        <v>6</v>
      </c>
      <c r="BD5" s="97">
        <v>6</v>
      </c>
      <c r="BE5" s="111" t="s">
        <v>340</v>
      </c>
      <c r="BF5" s="97">
        <v>3</v>
      </c>
      <c r="BG5" s="109"/>
      <c r="BH5" s="109"/>
      <c r="BI5" s="108">
        <f>BJ5-AI5</f>
        <v>0.25625</v>
      </c>
      <c r="BJ5" s="105">
        <v>0.8743055555555556</v>
      </c>
      <c r="BK5" s="110">
        <f aca="true" t="shared" si="4" ref="BK5:BK12">SUM(AM5:BA5)+BC5+BD5+SUM(BF5:BH5)</f>
        <v>24</v>
      </c>
      <c r="BL5" s="110">
        <f aca="true" t="shared" si="5" ref="BL5:BL12">AG5+BK5</f>
        <v>69</v>
      </c>
      <c r="BM5" s="106">
        <v>2</v>
      </c>
      <c r="BN5" s="108">
        <f>BP5-BJ5</f>
        <v>0.001388888888888884</v>
      </c>
      <c r="BO5" s="107">
        <v>-20</v>
      </c>
      <c r="BP5" s="105">
        <v>0.8756944444444444</v>
      </c>
      <c r="BQ5" s="155" t="s">
        <v>340</v>
      </c>
      <c r="BR5" s="155" t="s">
        <v>340</v>
      </c>
      <c r="BS5" s="109"/>
      <c r="BT5" s="109"/>
      <c r="BU5" s="109"/>
      <c r="BV5" s="109"/>
      <c r="BW5" s="109"/>
      <c r="BX5" s="109"/>
      <c r="BY5" s="108">
        <f>CD5-BP5</f>
        <v>0.03125</v>
      </c>
      <c r="BZ5" s="110">
        <f aca="true" t="shared" si="6" ref="BZ5:BZ12">SUM(BU5:BX5)</f>
        <v>0</v>
      </c>
      <c r="CA5" s="115"/>
      <c r="CB5" s="97">
        <v>8</v>
      </c>
      <c r="CC5" s="116">
        <f aca="true" t="shared" si="7" ref="CC5:CC12">BL5+BO5+BZ5</f>
        <v>49</v>
      </c>
      <c r="CD5" s="105">
        <v>0.9069444444444444</v>
      </c>
      <c r="CE5" s="106">
        <f aca="true" t="shared" si="8" ref="CE5:CE12">RANK(CF5,$CF$5:$CF$12,0)</f>
        <v>1</v>
      </c>
      <c r="CF5" s="117">
        <f aca="true" t="shared" si="9" ref="CF5:CF12">CB5*1000+CC5</f>
        <v>8049</v>
      </c>
      <c r="CG5" s="36" t="s">
        <v>349</v>
      </c>
      <c r="CH5" s="35"/>
    </row>
    <row r="6" spans="1:86" s="18" customFormat="1" ht="15.75" customHeight="1">
      <c r="A6" s="157">
        <v>2</v>
      </c>
      <c r="B6" s="97">
        <v>303</v>
      </c>
      <c r="C6" s="98" t="s">
        <v>168</v>
      </c>
      <c r="D6" s="158" t="s">
        <v>8</v>
      </c>
      <c r="E6" s="159">
        <v>1986</v>
      </c>
      <c r="F6" s="158" t="s">
        <v>44</v>
      </c>
      <c r="G6" s="159">
        <v>1984</v>
      </c>
      <c r="H6" s="154">
        <v>0.5</v>
      </c>
      <c r="I6" s="160" t="s">
        <v>340</v>
      </c>
      <c r="J6" s="160" t="s">
        <v>342</v>
      </c>
      <c r="K6" s="97">
        <v>3</v>
      </c>
      <c r="L6" s="97">
        <v>4</v>
      </c>
      <c r="M6" s="161"/>
      <c r="N6" s="97">
        <v>2</v>
      </c>
      <c r="O6" s="97">
        <v>2</v>
      </c>
      <c r="P6" s="97">
        <v>2</v>
      </c>
      <c r="Q6" s="97">
        <v>2</v>
      </c>
      <c r="R6" s="97">
        <v>2</v>
      </c>
      <c r="S6" s="97">
        <v>3</v>
      </c>
      <c r="T6" s="97">
        <v>3</v>
      </c>
      <c r="U6" s="97">
        <v>3</v>
      </c>
      <c r="V6" s="97">
        <v>3</v>
      </c>
      <c r="W6" s="97">
        <v>3</v>
      </c>
      <c r="X6" s="97">
        <v>4</v>
      </c>
      <c r="Y6" s="109"/>
      <c r="Z6" s="109"/>
      <c r="AA6" s="97">
        <v>4</v>
      </c>
      <c r="AB6" s="97">
        <v>4</v>
      </c>
      <c r="AC6" s="108">
        <f t="shared" si="0"/>
        <v>0.14236111111111105</v>
      </c>
      <c r="AD6" s="105">
        <v>0.642361111111111</v>
      </c>
      <c r="AE6" s="107">
        <f t="shared" si="1"/>
        <v>7</v>
      </c>
      <c r="AF6" s="110">
        <f t="shared" si="2"/>
        <v>37</v>
      </c>
      <c r="AG6" s="110">
        <f t="shared" si="3"/>
        <v>44</v>
      </c>
      <c r="AH6" s="106">
        <v>3</v>
      </c>
      <c r="AI6" s="105"/>
      <c r="AJ6" s="108"/>
      <c r="AK6" s="111" t="s">
        <v>340</v>
      </c>
      <c r="AL6" s="111" t="s">
        <v>340</v>
      </c>
      <c r="AM6" s="97">
        <v>2</v>
      </c>
      <c r="AN6" s="97">
        <v>1</v>
      </c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1" t="s">
        <v>340</v>
      </c>
      <c r="BC6" s="109"/>
      <c r="BD6" s="109"/>
      <c r="BE6" s="111" t="s">
        <v>340</v>
      </c>
      <c r="BF6" s="162">
        <v>3</v>
      </c>
      <c r="BG6" s="109"/>
      <c r="BH6" s="109"/>
      <c r="BI6" s="108"/>
      <c r="BJ6" s="105">
        <v>0.875</v>
      </c>
      <c r="BK6" s="110">
        <f t="shared" si="4"/>
        <v>6</v>
      </c>
      <c r="BL6" s="110">
        <f t="shared" si="5"/>
        <v>50</v>
      </c>
      <c r="BM6" s="106">
        <v>3</v>
      </c>
      <c r="BN6" s="108">
        <f>BP6-BJ6</f>
        <v>0.001388888888888995</v>
      </c>
      <c r="BO6" s="107">
        <v>-20</v>
      </c>
      <c r="BP6" s="105">
        <v>0.876388888888889</v>
      </c>
      <c r="BQ6" s="155" t="s">
        <v>340</v>
      </c>
      <c r="BR6" s="155" t="s">
        <v>340</v>
      </c>
      <c r="BS6" s="109"/>
      <c r="BT6" s="109"/>
      <c r="BU6" s="109"/>
      <c r="BV6" s="109"/>
      <c r="BW6" s="109"/>
      <c r="BX6" s="109"/>
      <c r="BY6" s="108">
        <f>CD6-BP6</f>
        <v>0.030555555555555447</v>
      </c>
      <c r="BZ6" s="110">
        <f t="shared" si="6"/>
        <v>0</v>
      </c>
      <c r="CA6" s="115"/>
      <c r="CB6" s="97">
        <v>8</v>
      </c>
      <c r="CC6" s="116">
        <f t="shared" si="7"/>
        <v>30</v>
      </c>
      <c r="CD6" s="105">
        <v>0.9069444444444444</v>
      </c>
      <c r="CE6" s="106">
        <f t="shared" si="8"/>
        <v>2</v>
      </c>
      <c r="CF6" s="117">
        <f t="shared" si="9"/>
        <v>8030</v>
      </c>
      <c r="CG6" s="36" t="s">
        <v>350</v>
      </c>
      <c r="CH6" s="37">
        <v>1</v>
      </c>
    </row>
    <row r="7" spans="1:86" s="18" customFormat="1" ht="15.75" customHeight="1">
      <c r="A7" s="157">
        <v>3</v>
      </c>
      <c r="B7" s="97">
        <v>302</v>
      </c>
      <c r="C7" s="98" t="s">
        <v>178</v>
      </c>
      <c r="D7" s="158" t="s">
        <v>34</v>
      </c>
      <c r="E7" s="159">
        <v>1986</v>
      </c>
      <c r="F7" s="158" t="s">
        <v>20</v>
      </c>
      <c r="G7" s="159">
        <v>1988</v>
      </c>
      <c r="H7" s="101">
        <v>0.5</v>
      </c>
      <c r="I7" s="155" t="s">
        <v>340</v>
      </c>
      <c r="J7" s="155" t="s">
        <v>342</v>
      </c>
      <c r="K7" s="109"/>
      <c r="L7" s="109"/>
      <c r="M7" s="156"/>
      <c r="N7" s="97">
        <v>2</v>
      </c>
      <c r="O7" s="97">
        <v>2</v>
      </c>
      <c r="P7" s="97">
        <v>2</v>
      </c>
      <c r="Q7" s="97">
        <v>2</v>
      </c>
      <c r="R7" s="97">
        <v>2</v>
      </c>
      <c r="S7" s="109"/>
      <c r="T7" s="109"/>
      <c r="U7" s="97">
        <v>3</v>
      </c>
      <c r="V7" s="97">
        <v>3</v>
      </c>
      <c r="W7" s="97">
        <v>3</v>
      </c>
      <c r="X7" s="97">
        <v>4</v>
      </c>
      <c r="Y7" s="109"/>
      <c r="Z7" s="109"/>
      <c r="AA7" s="97">
        <v>4</v>
      </c>
      <c r="AB7" s="97">
        <v>4</v>
      </c>
      <c r="AC7" s="108">
        <f t="shared" si="0"/>
        <v>0.1444444444444445</v>
      </c>
      <c r="AD7" s="105">
        <v>0.6444444444444445</v>
      </c>
      <c r="AE7" s="107">
        <f t="shared" si="1"/>
        <v>0</v>
      </c>
      <c r="AF7" s="110">
        <f t="shared" si="2"/>
        <v>31</v>
      </c>
      <c r="AG7" s="110">
        <f t="shared" si="3"/>
        <v>31</v>
      </c>
      <c r="AH7" s="106">
        <v>6</v>
      </c>
      <c r="AI7" s="105"/>
      <c r="AJ7" s="108"/>
      <c r="AK7" s="111" t="s">
        <v>340</v>
      </c>
      <c r="AL7" s="111" t="s">
        <v>340</v>
      </c>
      <c r="AM7" s="97">
        <v>2</v>
      </c>
      <c r="AN7" s="97">
        <v>1</v>
      </c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1" t="s">
        <v>340</v>
      </c>
      <c r="BC7" s="109"/>
      <c r="BD7" s="109"/>
      <c r="BE7" s="111" t="s">
        <v>342</v>
      </c>
      <c r="BF7" s="162">
        <v>3</v>
      </c>
      <c r="BG7" s="109"/>
      <c r="BH7" s="109"/>
      <c r="BI7" s="108"/>
      <c r="BJ7" s="105">
        <v>0.8756944444444444</v>
      </c>
      <c r="BK7" s="110">
        <f t="shared" si="4"/>
        <v>6</v>
      </c>
      <c r="BL7" s="110">
        <f t="shared" si="5"/>
        <v>37</v>
      </c>
      <c r="BM7" s="106">
        <v>4</v>
      </c>
      <c r="BN7" s="108">
        <f>BP7-BJ7</f>
        <v>0.000694444444444553</v>
      </c>
      <c r="BO7" s="107">
        <v>-20</v>
      </c>
      <c r="BP7" s="105">
        <v>0.876388888888889</v>
      </c>
      <c r="BQ7" s="155" t="s">
        <v>340</v>
      </c>
      <c r="BR7" s="155" t="s">
        <v>340</v>
      </c>
      <c r="BS7" s="109"/>
      <c r="BT7" s="109"/>
      <c r="BU7" s="109"/>
      <c r="BV7" s="109"/>
      <c r="BW7" s="109"/>
      <c r="BX7" s="109"/>
      <c r="BY7" s="108">
        <f>CD7-BP7</f>
        <v>0.030555555555555447</v>
      </c>
      <c r="BZ7" s="110">
        <f t="shared" si="6"/>
        <v>0</v>
      </c>
      <c r="CA7" s="115"/>
      <c r="CB7" s="97">
        <v>8</v>
      </c>
      <c r="CC7" s="116">
        <f t="shared" si="7"/>
        <v>17</v>
      </c>
      <c r="CD7" s="105">
        <v>0.9069444444444444</v>
      </c>
      <c r="CE7" s="106">
        <f t="shared" si="8"/>
        <v>3</v>
      </c>
      <c r="CF7" s="117">
        <f t="shared" si="9"/>
        <v>8017</v>
      </c>
      <c r="CG7" s="36" t="s">
        <v>350</v>
      </c>
      <c r="CH7" s="35">
        <v>2</v>
      </c>
    </row>
    <row r="8" spans="1:86" s="18" customFormat="1" ht="15.75" customHeight="1">
      <c r="A8" s="157">
        <v>4</v>
      </c>
      <c r="B8" s="97">
        <v>304</v>
      </c>
      <c r="C8" s="98" t="s">
        <v>55</v>
      </c>
      <c r="D8" s="158" t="s">
        <v>23</v>
      </c>
      <c r="E8" s="159">
        <v>1981</v>
      </c>
      <c r="F8" s="158" t="s">
        <v>166</v>
      </c>
      <c r="G8" s="159">
        <v>1988</v>
      </c>
      <c r="H8" s="154">
        <v>0.5</v>
      </c>
      <c r="I8" s="155" t="s">
        <v>340</v>
      </c>
      <c r="J8" s="155" t="s">
        <v>342</v>
      </c>
      <c r="K8" s="97">
        <v>3</v>
      </c>
      <c r="L8" s="97">
        <v>4</v>
      </c>
      <c r="M8" s="156"/>
      <c r="N8" s="97">
        <v>2</v>
      </c>
      <c r="O8" s="97">
        <v>2</v>
      </c>
      <c r="P8" s="97">
        <v>2</v>
      </c>
      <c r="Q8" s="97">
        <v>2</v>
      </c>
      <c r="R8" s="97">
        <v>2</v>
      </c>
      <c r="S8" s="97">
        <v>3</v>
      </c>
      <c r="T8" s="97">
        <v>3</v>
      </c>
      <c r="U8" s="97">
        <v>3</v>
      </c>
      <c r="V8" s="97">
        <v>3</v>
      </c>
      <c r="W8" s="97">
        <v>3</v>
      </c>
      <c r="X8" s="97">
        <v>4</v>
      </c>
      <c r="Y8" s="109"/>
      <c r="Z8" s="97">
        <v>4</v>
      </c>
      <c r="AA8" s="97">
        <v>4</v>
      </c>
      <c r="AB8" s="97">
        <v>4</v>
      </c>
      <c r="AC8" s="108">
        <f t="shared" si="0"/>
        <v>0.12222222222222223</v>
      </c>
      <c r="AD8" s="105">
        <v>0.6222222222222222</v>
      </c>
      <c r="AE8" s="107">
        <f t="shared" si="1"/>
        <v>7</v>
      </c>
      <c r="AF8" s="110">
        <f t="shared" si="2"/>
        <v>41</v>
      </c>
      <c r="AG8" s="110">
        <f t="shared" si="3"/>
        <v>48</v>
      </c>
      <c r="AH8" s="106">
        <v>1</v>
      </c>
      <c r="AI8" s="105">
        <v>0.6243055555555556</v>
      </c>
      <c r="AJ8" s="108">
        <f>AI8-AD8</f>
        <v>0.002083333333333326</v>
      </c>
      <c r="AK8" s="111" t="s">
        <v>340</v>
      </c>
      <c r="AL8" s="111" t="s">
        <v>340</v>
      </c>
      <c r="AM8" s="97">
        <v>2</v>
      </c>
      <c r="AN8" s="109"/>
      <c r="AO8" s="97">
        <v>4</v>
      </c>
      <c r="AP8" s="97">
        <v>5</v>
      </c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1" t="s">
        <v>340</v>
      </c>
      <c r="BC8" s="97">
        <v>6</v>
      </c>
      <c r="BD8" s="97">
        <v>6</v>
      </c>
      <c r="BE8" s="111" t="s">
        <v>340</v>
      </c>
      <c r="BF8" s="97">
        <v>3</v>
      </c>
      <c r="BG8" s="109"/>
      <c r="BH8" s="109"/>
      <c r="BI8" s="108">
        <f>BJ8-AI8</f>
        <v>0.24861111111111112</v>
      </c>
      <c r="BJ8" s="105">
        <v>0.8729166666666667</v>
      </c>
      <c r="BK8" s="110">
        <f t="shared" si="4"/>
        <v>26</v>
      </c>
      <c r="BL8" s="110">
        <f t="shared" si="5"/>
        <v>74</v>
      </c>
      <c r="BM8" s="106">
        <v>1</v>
      </c>
      <c r="BN8" s="108">
        <f>BP8-BJ8</f>
        <v>0.04236111111111107</v>
      </c>
      <c r="BO8" s="107">
        <v>-20</v>
      </c>
      <c r="BP8" s="105">
        <v>0.9152777777777777</v>
      </c>
      <c r="BQ8" s="109"/>
      <c r="BR8" s="109"/>
      <c r="BS8" s="109"/>
      <c r="BT8" s="109"/>
      <c r="BU8" s="109"/>
      <c r="BV8" s="109"/>
      <c r="BW8" s="109"/>
      <c r="BX8" s="109"/>
      <c r="BY8" s="118"/>
      <c r="BZ8" s="119">
        <f t="shared" si="6"/>
        <v>0</v>
      </c>
      <c r="CA8" s="115"/>
      <c r="CB8" s="97">
        <v>6</v>
      </c>
      <c r="CC8" s="116">
        <f t="shared" si="7"/>
        <v>54</v>
      </c>
      <c r="CD8" s="114">
        <v>0.9194444444444444</v>
      </c>
      <c r="CE8" s="106">
        <f t="shared" si="8"/>
        <v>4</v>
      </c>
      <c r="CF8" s="117">
        <f t="shared" si="9"/>
        <v>6054</v>
      </c>
      <c r="CG8" s="34" t="s">
        <v>349</v>
      </c>
      <c r="CH8" s="35"/>
    </row>
    <row r="9" spans="1:86" s="18" customFormat="1" ht="15.75" customHeight="1">
      <c r="A9" s="157">
        <v>5</v>
      </c>
      <c r="B9" s="97">
        <v>308</v>
      </c>
      <c r="C9" s="120" t="s">
        <v>143</v>
      </c>
      <c r="D9" s="99" t="s">
        <v>335</v>
      </c>
      <c r="E9" s="159">
        <v>1984</v>
      </c>
      <c r="F9" s="99" t="s">
        <v>163</v>
      </c>
      <c r="G9" s="159">
        <v>1985</v>
      </c>
      <c r="H9" s="154">
        <v>0.5</v>
      </c>
      <c r="I9" s="155" t="s">
        <v>340</v>
      </c>
      <c r="J9" s="155" t="s">
        <v>342</v>
      </c>
      <c r="K9" s="97">
        <v>3</v>
      </c>
      <c r="L9" s="97">
        <v>4</v>
      </c>
      <c r="M9" s="156"/>
      <c r="N9" s="109"/>
      <c r="O9" s="97">
        <v>2</v>
      </c>
      <c r="P9" s="97">
        <v>2</v>
      </c>
      <c r="Q9" s="97">
        <v>2</v>
      </c>
      <c r="R9" s="109"/>
      <c r="S9" s="97">
        <v>3</v>
      </c>
      <c r="T9" s="109"/>
      <c r="U9" s="109"/>
      <c r="V9" s="109"/>
      <c r="W9" s="97">
        <v>3</v>
      </c>
      <c r="X9" s="97">
        <v>4</v>
      </c>
      <c r="Y9" s="97">
        <v>4</v>
      </c>
      <c r="Z9" s="109"/>
      <c r="AA9" s="109"/>
      <c r="AB9" s="97">
        <v>4</v>
      </c>
      <c r="AC9" s="108">
        <f t="shared" si="0"/>
        <v>0.14027777777777783</v>
      </c>
      <c r="AD9" s="105">
        <v>0.6402777777777778</v>
      </c>
      <c r="AE9" s="107">
        <f t="shared" si="1"/>
        <v>7</v>
      </c>
      <c r="AF9" s="110">
        <f t="shared" si="2"/>
        <v>24</v>
      </c>
      <c r="AG9" s="110">
        <f t="shared" si="3"/>
        <v>31</v>
      </c>
      <c r="AH9" s="106">
        <v>5</v>
      </c>
      <c r="AI9" s="105"/>
      <c r="AJ9" s="108"/>
      <c r="AK9" s="111" t="s">
        <v>340</v>
      </c>
      <c r="AL9" s="111" t="s">
        <v>340</v>
      </c>
      <c r="AM9" s="97">
        <v>2</v>
      </c>
      <c r="AN9" s="97">
        <v>1</v>
      </c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1" t="s">
        <v>340</v>
      </c>
      <c r="BC9" s="109"/>
      <c r="BD9" s="109"/>
      <c r="BE9" s="111" t="s">
        <v>340</v>
      </c>
      <c r="BF9" s="97">
        <v>3</v>
      </c>
      <c r="BG9" s="109"/>
      <c r="BH9" s="109"/>
      <c r="BI9" s="108"/>
      <c r="BJ9" s="105">
        <v>0.876388888888889</v>
      </c>
      <c r="BK9" s="110">
        <f t="shared" si="4"/>
        <v>6</v>
      </c>
      <c r="BL9" s="110">
        <f t="shared" si="5"/>
        <v>37</v>
      </c>
      <c r="BM9" s="106">
        <v>5</v>
      </c>
      <c r="BN9" s="108">
        <f>BP9-BJ9</f>
        <v>0.03749999999999987</v>
      </c>
      <c r="BO9" s="107">
        <v>0</v>
      </c>
      <c r="BP9" s="105">
        <v>0.9138888888888889</v>
      </c>
      <c r="BQ9" s="109"/>
      <c r="BR9" s="109"/>
      <c r="BS9" s="109"/>
      <c r="BT9" s="109"/>
      <c r="BU9" s="109"/>
      <c r="BV9" s="109"/>
      <c r="BW9" s="109"/>
      <c r="BX9" s="109"/>
      <c r="BY9" s="118"/>
      <c r="BZ9" s="119">
        <f t="shared" si="6"/>
        <v>0</v>
      </c>
      <c r="CA9" s="115"/>
      <c r="CB9" s="97">
        <v>6</v>
      </c>
      <c r="CC9" s="116">
        <f t="shared" si="7"/>
        <v>37</v>
      </c>
      <c r="CD9" s="105">
        <v>0.9145833333333333</v>
      </c>
      <c r="CE9" s="106">
        <f t="shared" si="8"/>
        <v>5</v>
      </c>
      <c r="CF9" s="117">
        <f t="shared" si="9"/>
        <v>6037</v>
      </c>
      <c r="CG9" s="34" t="s">
        <v>349</v>
      </c>
      <c r="CH9" s="35"/>
    </row>
    <row r="10" spans="1:86" s="18" customFormat="1" ht="15.75" customHeight="1">
      <c r="A10" s="157">
        <v>6</v>
      </c>
      <c r="B10" s="97">
        <v>306</v>
      </c>
      <c r="C10" s="98" t="s">
        <v>67</v>
      </c>
      <c r="D10" s="158" t="s">
        <v>2</v>
      </c>
      <c r="E10" s="159">
        <v>1973</v>
      </c>
      <c r="F10" s="158" t="s">
        <v>160</v>
      </c>
      <c r="G10" s="159">
        <v>1980</v>
      </c>
      <c r="H10" s="154">
        <v>0.5</v>
      </c>
      <c r="I10" s="155" t="s">
        <v>340</v>
      </c>
      <c r="J10" s="155" t="s">
        <v>342</v>
      </c>
      <c r="K10" s="97">
        <v>3</v>
      </c>
      <c r="L10" s="97">
        <v>4</v>
      </c>
      <c r="M10" s="156"/>
      <c r="N10" s="97">
        <v>2</v>
      </c>
      <c r="O10" s="109"/>
      <c r="P10" s="97">
        <v>2</v>
      </c>
      <c r="Q10" s="97">
        <v>2</v>
      </c>
      <c r="R10" s="97">
        <v>2</v>
      </c>
      <c r="S10" s="97">
        <v>3</v>
      </c>
      <c r="T10" s="97">
        <v>3</v>
      </c>
      <c r="U10" s="97">
        <v>3</v>
      </c>
      <c r="V10" s="97">
        <v>3</v>
      </c>
      <c r="W10" s="97">
        <v>3</v>
      </c>
      <c r="X10" s="97">
        <v>4</v>
      </c>
      <c r="Y10" s="109"/>
      <c r="Z10" s="109"/>
      <c r="AA10" s="97">
        <v>4</v>
      </c>
      <c r="AB10" s="97">
        <v>4</v>
      </c>
      <c r="AC10" s="108">
        <f t="shared" si="0"/>
        <v>0.18194444444444446</v>
      </c>
      <c r="AD10" s="105">
        <v>0.6819444444444445</v>
      </c>
      <c r="AE10" s="107">
        <f t="shared" si="1"/>
        <v>7</v>
      </c>
      <c r="AF10" s="110">
        <f t="shared" si="2"/>
        <v>35</v>
      </c>
      <c r="AG10" s="110">
        <f t="shared" si="3"/>
        <v>42</v>
      </c>
      <c r="AH10" s="106">
        <v>4</v>
      </c>
      <c r="AI10" s="105"/>
      <c r="AJ10" s="108"/>
      <c r="AK10" s="121" t="s">
        <v>340</v>
      </c>
      <c r="AL10" s="121" t="s">
        <v>340</v>
      </c>
      <c r="AM10" s="109"/>
      <c r="AN10" s="109"/>
      <c r="AO10" s="109">
        <v>0</v>
      </c>
      <c r="AP10" s="109">
        <v>0</v>
      </c>
      <c r="AQ10" s="109">
        <v>0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21" t="s">
        <v>340</v>
      </c>
      <c r="BC10" s="109"/>
      <c r="BD10" s="109"/>
      <c r="BE10" s="121" t="s">
        <v>340</v>
      </c>
      <c r="BF10" s="109"/>
      <c r="BG10" s="109"/>
      <c r="BH10" s="109"/>
      <c r="BI10" s="118"/>
      <c r="BJ10" s="114"/>
      <c r="BK10" s="119">
        <f t="shared" si="4"/>
        <v>0</v>
      </c>
      <c r="BL10" s="119">
        <f t="shared" si="5"/>
        <v>42</v>
      </c>
      <c r="BM10" s="109"/>
      <c r="BN10" s="118"/>
      <c r="BO10" s="109">
        <v>-20</v>
      </c>
      <c r="BP10" s="114"/>
      <c r="BQ10" s="109"/>
      <c r="BR10" s="109"/>
      <c r="BS10" s="109"/>
      <c r="BT10" s="109"/>
      <c r="BU10" s="109"/>
      <c r="BV10" s="109"/>
      <c r="BW10" s="109"/>
      <c r="BX10" s="109"/>
      <c r="BY10" s="118"/>
      <c r="BZ10" s="119">
        <f t="shared" si="6"/>
        <v>0</v>
      </c>
      <c r="CA10" s="115"/>
      <c r="CB10" s="97">
        <v>2</v>
      </c>
      <c r="CC10" s="116">
        <f t="shared" si="7"/>
        <v>22</v>
      </c>
      <c r="CD10" s="114">
        <v>0.9555555555555556</v>
      </c>
      <c r="CE10" s="106">
        <f t="shared" si="8"/>
        <v>6</v>
      </c>
      <c r="CF10" s="117">
        <f t="shared" si="9"/>
        <v>2022</v>
      </c>
      <c r="CG10" s="34" t="s">
        <v>349</v>
      </c>
      <c r="CH10" s="35"/>
    </row>
    <row r="11" spans="1:86" s="18" customFormat="1" ht="15.75" customHeight="1">
      <c r="A11" s="157">
        <v>7</v>
      </c>
      <c r="B11" s="97">
        <v>301</v>
      </c>
      <c r="C11" s="98" t="s">
        <v>173</v>
      </c>
      <c r="D11" s="158" t="s">
        <v>16</v>
      </c>
      <c r="E11" s="159">
        <v>1987</v>
      </c>
      <c r="F11" s="158" t="s">
        <v>183</v>
      </c>
      <c r="G11" s="159">
        <v>1983</v>
      </c>
      <c r="H11" s="154">
        <v>0.5</v>
      </c>
      <c r="I11" s="155" t="s">
        <v>340</v>
      </c>
      <c r="J11" s="155" t="s">
        <v>342</v>
      </c>
      <c r="K11" s="97">
        <v>3</v>
      </c>
      <c r="L11" s="109"/>
      <c r="M11" s="156"/>
      <c r="N11" s="97">
        <v>2</v>
      </c>
      <c r="O11" s="109"/>
      <c r="P11" s="97">
        <v>2</v>
      </c>
      <c r="Q11" s="97">
        <v>2</v>
      </c>
      <c r="R11" s="97">
        <v>2</v>
      </c>
      <c r="S11" s="97">
        <v>3</v>
      </c>
      <c r="T11" s="109"/>
      <c r="U11" s="97">
        <v>3</v>
      </c>
      <c r="V11" s="97">
        <v>3</v>
      </c>
      <c r="W11" s="109"/>
      <c r="X11" s="109"/>
      <c r="Y11" s="97">
        <v>4</v>
      </c>
      <c r="Z11" s="109"/>
      <c r="AA11" s="97">
        <v>4</v>
      </c>
      <c r="AB11" s="109"/>
      <c r="AC11" s="108">
        <f t="shared" si="0"/>
        <v>0.13055555555555554</v>
      </c>
      <c r="AD11" s="105">
        <v>0.6305555555555555</v>
      </c>
      <c r="AE11" s="107">
        <f t="shared" si="1"/>
        <v>3</v>
      </c>
      <c r="AF11" s="110">
        <f t="shared" si="2"/>
        <v>25</v>
      </c>
      <c r="AG11" s="110">
        <f t="shared" si="3"/>
        <v>28</v>
      </c>
      <c r="AH11" s="106">
        <v>7</v>
      </c>
      <c r="AI11" s="105">
        <v>0.6458333333333334</v>
      </c>
      <c r="AJ11" s="108">
        <f>AI11-AD11</f>
        <v>0.015277777777777835</v>
      </c>
      <c r="AK11" s="121" t="s">
        <v>340</v>
      </c>
      <c r="AL11" s="121" t="s">
        <v>340</v>
      </c>
      <c r="AM11" s="109">
        <v>0</v>
      </c>
      <c r="AN11" s="109">
        <v>0</v>
      </c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21" t="s">
        <v>340</v>
      </c>
      <c r="BC11" s="109"/>
      <c r="BD11" s="109"/>
      <c r="BE11" s="121"/>
      <c r="BF11" s="109"/>
      <c r="BG11" s="109"/>
      <c r="BH11" s="109"/>
      <c r="BI11" s="163">
        <v>0.37916666666666665</v>
      </c>
      <c r="BJ11" s="114"/>
      <c r="BK11" s="119">
        <f t="shared" si="4"/>
        <v>0</v>
      </c>
      <c r="BL11" s="119">
        <f t="shared" si="5"/>
        <v>28</v>
      </c>
      <c r="BM11" s="109"/>
      <c r="BN11" s="118"/>
      <c r="BO11" s="109">
        <v>-20</v>
      </c>
      <c r="BP11" s="114"/>
      <c r="BQ11" s="109"/>
      <c r="BR11" s="109"/>
      <c r="BS11" s="109"/>
      <c r="BT11" s="109" t="s">
        <v>340</v>
      </c>
      <c r="BU11" s="109"/>
      <c r="BV11" s="109"/>
      <c r="BW11" s="109"/>
      <c r="BX11" s="109"/>
      <c r="BY11" s="163"/>
      <c r="BZ11" s="119">
        <f t="shared" si="6"/>
        <v>0</v>
      </c>
      <c r="CA11" s="115"/>
      <c r="CB11" s="97">
        <v>2</v>
      </c>
      <c r="CC11" s="116">
        <f t="shared" si="7"/>
        <v>8</v>
      </c>
      <c r="CD11" s="114">
        <v>0.025</v>
      </c>
      <c r="CE11" s="106">
        <f t="shared" si="8"/>
        <v>7</v>
      </c>
      <c r="CF11" s="117">
        <f t="shared" si="9"/>
        <v>2008</v>
      </c>
      <c r="CG11" s="34" t="s">
        <v>350</v>
      </c>
      <c r="CH11" s="35">
        <v>3</v>
      </c>
    </row>
    <row r="12" spans="1:86" s="18" customFormat="1" ht="15.75" customHeight="1" thickBot="1">
      <c r="A12" s="164">
        <v>8</v>
      </c>
      <c r="B12" s="128">
        <v>307</v>
      </c>
      <c r="C12" s="129" t="s">
        <v>115</v>
      </c>
      <c r="D12" s="165" t="s">
        <v>136</v>
      </c>
      <c r="E12" s="166">
        <v>1986</v>
      </c>
      <c r="F12" s="165" t="s">
        <v>135</v>
      </c>
      <c r="G12" s="166">
        <v>1986</v>
      </c>
      <c r="H12" s="167">
        <v>0.5</v>
      </c>
      <c r="I12" s="168" t="s">
        <v>340</v>
      </c>
      <c r="J12" s="168" t="s">
        <v>342</v>
      </c>
      <c r="K12" s="128">
        <v>3</v>
      </c>
      <c r="L12" s="139"/>
      <c r="M12" s="169"/>
      <c r="N12" s="128">
        <v>2</v>
      </c>
      <c r="O12" s="139"/>
      <c r="P12" s="128">
        <v>2</v>
      </c>
      <c r="Q12" s="128">
        <v>2</v>
      </c>
      <c r="R12" s="128">
        <v>2</v>
      </c>
      <c r="S12" s="139"/>
      <c r="T12" s="128">
        <v>3</v>
      </c>
      <c r="U12" s="128">
        <v>3</v>
      </c>
      <c r="V12" s="128">
        <v>3</v>
      </c>
      <c r="W12" s="139"/>
      <c r="X12" s="139"/>
      <c r="Y12" s="139"/>
      <c r="Z12" s="139"/>
      <c r="AA12" s="128">
        <v>4</v>
      </c>
      <c r="AB12" s="139"/>
      <c r="AC12" s="138">
        <f t="shared" si="0"/>
        <v>0.12152777777777779</v>
      </c>
      <c r="AD12" s="135">
        <v>0.6215277777777778</v>
      </c>
      <c r="AE12" s="137">
        <f t="shared" si="1"/>
        <v>3</v>
      </c>
      <c r="AF12" s="140">
        <f t="shared" si="2"/>
        <v>21</v>
      </c>
      <c r="AG12" s="140">
        <f t="shared" si="3"/>
        <v>24</v>
      </c>
      <c r="AH12" s="136">
        <v>8</v>
      </c>
      <c r="AI12" s="135">
        <v>0.6326388888888889</v>
      </c>
      <c r="AJ12" s="138">
        <f>AI12-AD12</f>
        <v>0.011111111111111072</v>
      </c>
      <c r="AK12" s="141" t="s">
        <v>342</v>
      </c>
      <c r="AL12" s="141" t="s">
        <v>340</v>
      </c>
      <c r="AM12" s="139">
        <v>0</v>
      </c>
      <c r="AN12" s="139">
        <v>0</v>
      </c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41" t="s">
        <v>340</v>
      </c>
      <c r="BC12" s="139"/>
      <c r="BD12" s="139"/>
      <c r="BE12" s="141"/>
      <c r="BF12" s="139"/>
      <c r="BG12" s="139"/>
      <c r="BH12" s="139"/>
      <c r="BI12" s="170">
        <v>0.35625</v>
      </c>
      <c r="BJ12" s="143"/>
      <c r="BK12" s="144">
        <f t="shared" si="4"/>
        <v>0</v>
      </c>
      <c r="BL12" s="144">
        <f t="shared" si="5"/>
        <v>24</v>
      </c>
      <c r="BM12" s="139"/>
      <c r="BN12" s="146"/>
      <c r="BO12" s="139">
        <v>-20</v>
      </c>
      <c r="BP12" s="143"/>
      <c r="BQ12" s="139"/>
      <c r="BR12" s="139"/>
      <c r="BS12" s="139"/>
      <c r="BT12" s="139"/>
      <c r="BU12" s="139"/>
      <c r="BV12" s="139"/>
      <c r="BW12" s="139"/>
      <c r="BX12" s="139"/>
      <c r="BY12" s="171"/>
      <c r="BZ12" s="144">
        <f t="shared" si="6"/>
        <v>0</v>
      </c>
      <c r="CA12" s="147"/>
      <c r="CB12" s="128">
        <v>2</v>
      </c>
      <c r="CC12" s="148">
        <f t="shared" si="7"/>
        <v>4</v>
      </c>
      <c r="CD12" s="143">
        <v>0.9888888888888889</v>
      </c>
      <c r="CE12" s="136">
        <f t="shared" si="8"/>
        <v>8</v>
      </c>
      <c r="CF12" s="149">
        <f t="shared" si="9"/>
        <v>2004</v>
      </c>
      <c r="CG12" s="38" t="s">
        <v>350</v>
      </c>
      <c r="CH12" s="39">
        <v>4</v>
      </c>
    </row>
    <row r="13" spans="1:83" ht="12.7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E13" s="1"/>
    </row>
    <row r="14" spans="1:83" ht="12.75">
      <c r="A14" s="1"/>
      <c r="B14" s="2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E14" s="1"/>
    </row>
    <row r="15" spans="1:83" ht="12.75">
      <c r="A15" s="1"/>
      <c r="B15" s="2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E15" s="1"/>
    </row>
    <row r="16" spans="1:2" ht="12.75">
      <c r="A16" s="1"/>
      <c r="B16" s="2"/>
    </row>
    <row r="17" spans="1:2" ht="12.75">
      <c r="A17" s="1"/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8" ht="12.75">
      <c r="B38" s="2"/>
    </row>
    <row r="39" ht="12.75">
      <c r="B39" s="2"/>
    </row>
    <row r="40" ht="12.75">
      <c r="B40" s="2"/>
    </row>
    <row r="41" ht="12.75">
      <c r="B41" s="3"/>
    </row>
  </sheetData>
  <sheetProtection/>
  <mergeCells count="15">
    <mergeCell ref="I3:L3"/>
    <mergeCell ref="A1:AB1"/>
    <mergeCell ref="A2:AB2"/>
    <mergeCell ref="AD1:BB1"/>
    <mergeCell ref="AD2:BB2"/>
    <mergeCell ref="AK3:BA3"/>
    <mergeCell ref="N3:AC3"/>
    <mergeCell ref="AD3:AJ3"/>
    <mergeCell ref="BC1:CE1"/>
    <mergeCell ref="BC2:CE2"/>
    <mergeCell ref="BB3:BD3"/>
    <mergeCell ref="BJ3:BM3"/>
    <mergeCell ref="BZ3:CE3"/>
    <mergeCell ref="BE3:BI3"/>
    <mergeCell ref="BQ3:BY3"/>
  </mergeCells>
  <printOptions/>
  <pageMargins left="0.2362204724409449" right="0.31496062992125984" top="0.31496062992125984" bottom="0.2362204724409449" header="0.31496062992125984" footer="0.31496062992125984"/>
  <pageSetup fitToWidth="2" fitToHeight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2011-10-21T11:43:32Z</cp:lastPrinted>
  <dcterms:created xsi:type="dcterms:W3CDTF">2011-10-22T19:07:51Z</dcterms:created>
  <dcterms:modified xsi:type="dcterms:W3CDTF">2011-11-01T19:44:25Z</dcterms:modified>
  <cp:category/>
  <cp:version/>
  <cp:contentType/>
  <cp:contentStatus/>
</cp:coreProperties>
</file>